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255" windowWidth="15480" windowHeight="10290" tabRatio="919"/>
  </bookViews>
  <sheets>
    <sheet name="I. HMVHÖ alapadatok" sheetId="23" r:id="rId1"/>
    <sheet name="I. HMVHÖ fogyasztások" sheetId="24" r:id="rId2"/>
    <sheet name="I. HMVHÖ havi idősoros" sheetId="25" r:id="rId3"/>
    <sheet name="II. Hód-Fürdő alapadatok" sheetId="26" r:id="rId4"/>
    <sheet name="II. Hód-Fürdő havi idősoros" sheetId="27" r:id="rId5"/>
    <sheet name="V. Közvilágítás alapadatok" sheetId="33" r:id="rId6"/>
    <sheet name="HMVH Összesen" sheetId="34" r:id="rId7"/>
    <sheet name="Önkormányzat fogyasztónkénti" sheetId="35" r:id="rId8"/>
    <sheet name="Munka1" sheetId="36" r:id="rId9"/>
    <sheet name="Munka2" sheetId="37" r:id="rId10"/>
    <sheet name="ellenőrzés" sheetId="38" r:id="rId11"/>
  </sheets>
  <definedNames>
    <definedName name="_xlnm._FilterDatabase" localSheetId="10" hidden="1">ellenőrzés!$A$3:$K$166</definedName>
    <definedName name="_xlnm._FilterDatabase" localSheetId="8" hidden="1">Munka1!$A$1:$T$180</definedName>
    <definedName name="_xlnm._FilterDatabase" localSheetId="9" hidden="1">Munka2!$A$3:$H$214</definedName>
    <definedName name="_GoBack" localSheetId="9">Munka2!$G$208</definedName>
    <definedName name="_xlnm.Print_Titles" localSheetId="0">'I. HMVHÖ alapadatok'!$3:$4</definedName>
  </definedNames>
  <calcPr calcId="125725"/>
</workbook>
</file>

<file path=xl/calcChain.xml><?xml version="1.0" encoding="utf-8"?>
<calcChain xmlns="http://schemas.openxmlformats.org/spreadsheetml/2006/main">
  <c r="C6" i="34"/>
  <c r="C8" s="1"/>
  <c r="C7"/>
  <c r="C18" s="1"/>
  <c r="C10"/>
  <c r="C17" s="1"/>
  <c r="C14"/>
  <c r="C19" s="1"/>
  <c r="C20" l="1"/>
  <c r="C12"/>
  <c r="C15"/>
  <c r="N147" i="35"/>
  <c r="O144"/>
  <c r="O145"/>
  <c r="O146"/>
  <c r="O147"/>
  <c r="O148"/>
  <c r="O149"/>
  <c r="O150"/>
  <c r="O151"/>
  <c r="O152"/>
  <c r="N148"/>
  <c r="N149"/>
  <c r="N160"/>
  <c r="N159"/>
  <c r="N158"/>
  <c r="O156"/>
  <c r="T153"/>
  <c r="T165"/>
  <c r="S153"/>
  <c r="S165"/>
  <c r="T164"/>
  <c r="S164"/>
  <c r="T163"/>
  <c r="S163"/>
  <c r="T162"/>
  <c r="S162"/>
  <c r="T161"/>
  <c r="S161"/>
  <c r="T160"/>
  <c r="S160"/>
  <c r="T159"/>
  <c r="S159"/>
  <c r="T158"/>
  <c r="S158"/>
  <c r="T157"/>
  <c r="S157"/>
  <c r="T156"/>
  <c r="S156"/>
  <c r="O153"/>
  <c r="O165"/>
  <c r="O164"/>
  <c r="O163"/>
  <c r="O162"/>
  <c r="O161"/>
  <c r="O160"/>
  <c r="O159"/>
  <c r="O158"/>
  <c r="O157"/>
  <c r="H117" i="24"/>
  <c r="P6" i="25"/>
  <c r="P7"/>
  <c r="P8"/>
  <c r="P9"/>
  <c r="P10"/>
  <c r="P11"/>
  <c r="P12"/>
  <c r="P13"/>
  <c r="P14"/>
  <c r="P15"/>
  <c r="P16"/>
  <c r="P17"/>
  <c r="P18"/>
  <c r="H18" i="24"/>
  <c r="O18" i="25"/>
  <c r="N18"/>
  <c r="M18"/>
  <c r="L18"/>
  <c r="K18"/>
  <c r="J18"/>
  <c r="I18"/>
  <c r="H18"/>
  <c r="G18"/>
  <c r="F18"/>
  <c r="E18"/>
  <c r="D18"/>
  <c r="C36" i="34"/>
  <c r="C37" s="1"/>
  <c r="C28"/>
  <c r="I4" i="38"/>
  <c r="I5"/>
  <c r="I6"/>
  <c r="I7"/>
  <c r="I127" s="1"/>
  <c r="I159" s="1"/>
  <c r="I8"/>
  <c r="I9"/>
  <c r="I10"/>
  <c r="I11"/>
  <c r="I12"/>
  <c r="I13"/>
  <c r="I14"/>
  <c r="I15"/>
  <c r="I16"/>
  <c r="I17"/>
  <c r="I18"/>
  <c r="I20"/>
  <c r="I21"/>
  <c r="I22"/>
  <c r="I23"/>
  <c r="I24"/>
  <c r="I25"/>
  <c r="I26"/>
  <c r="I27"/>
  <c r="I28"/>
  <c r="I29"/>
  <c r="I30"/>
  <c r="I31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4"/>
  <c r="I55"/>
  <c r="I56"/>
  <c r="I57"/>
  <c r="I58"/>
  <c r="I59"/>
  <c r="I60"/>
  <c r="I61"/>
  <c r="I62"/>
  <c r="I64"/>
  <c r="I65"/>
  <c r="I66"/>
  <c r="I67"/>
  <c r="I68"/>
  <c r="I69"/>
  <c r="I70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3"/>
  <c r="I114"/>
  <c r="I115"/>
  <c r="I116"/>
  <c r="I117"/>
  <c r="I118"/>
  <c r="I119"/>
  <c r="I120"/>
  <c r="I121"/>
  <c r="I122"/>
  <c r="I123"/>
  <c r="I124"/>
  <c r="I155"/>
  <c r="I131"/>
  <c r="I132"/>
  <c r="I133"/>
  <c r="I137" s="1"/>
  <c r="I134"/>
  <c r="I135"/>
  <c r="I136"/>
  <c r="I146"/>
  <c r="I147"/>
  <c r="I148"/>
  <c r="I157" s="1"/>
  <c r="I149"/>
  <c r="I150"/>
  <c r="I151"/>
  <c r="I153"/>
  <c r="I154"/>
  <c r="T3" i="36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2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3"/>
  <c r="R4"/>
  <c r="R5"/>
  <c r="R6"/>
  <c r="R7"/>
  <c r="R8"/>
  <c r="R9"/>
  <c r="R10"/>
  <c r="R2"/>
  <c r="H5" i="37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3"/>
  <c r="H184"/>
  <c r="H185"/>
  <c r="H186"/>
  <c r="H187"/>
  <c r="H192"/>
  <c r="H193"/>
  <c r="H194"/>
  <c r="H195"/>
  <c r="H196"/>
  <c r="H197"/>
  <c r="H201"/>
  <c r="H202"/>
  <c r="H206"/>
  <c r="H207"/>
  <c r="H209"/>
  <c r="H210"/>
  <c r="H211"/>
  <c r="H212"/>
  <c r="H213"/>
  <c r="H214"/>
  <c r="H4"/>
  <c r="N5" i="36"/>
  <c r="N6"/>
  <c r="N10"/>
  <c r="N11"/>
  <c r="A170"/>
  <c r="A165"/>
  <c r="A166"/>
  <c r="A167"/>
  <c r="A168"/>
  <c r="N161"/>
  <c r="A157"/>
  <c r="A158"/>
  <c r="A154"/>
  <c r="A155"/>
  <c r="N151"/>
  <c r="N150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04"/>
  <c r="A105"/>
  <c r="A106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39"/>
  <c r="A40"/>
  <c r="A41"/>
  <c r="A42"/>
  <c r="A43"/>
  <c r="A44"/>
  <c r="A45"/>
  <c r="A46"/>
  <c r="A47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7"/>
  <c r="A8"/>
  <c r="A9"/>
  <c r="A3"/>
  <c r="A4"/>
  <c r="A5"/>
  <c r="N8" i="26"/>
  <c r="A90" i="23"/>
  <c r="A91"/>
  <c r="A93"/>
  <c r="A94"/>
  <c r="A95"/>
  <c r="A97"/>
  <c r="A98"/>
  <c r="A99"/>
  <c r="A8" i="25"/>
  <c r="A9"/>
  <c r="A11"/>
  <c r="A8" i="24"/>
  <c r="A9"/>
  <c r="A11"/>
  <c r="A23"/>
  <c r="A24"/>
  <c r="A26"/>
  <c r="A27"/>
  <c r="A28"/>
  <c r="A29"/>
  <c r="A30"/>
  <c r="A31"/>
  <c r="A32"/>
  <c r="A34"/>
  <c r="A35"/>
  <c r="A36"/>
  <c r="A37"/>
  <c r="A43"/>
  <c r="A44"/>
  <c r="A47"/>
  <c r="A48"/>
  <c r="A49"/>
  <c r="A50"/>
  <c r="A51"/>
  <c r="A53"/>
  <c r="A54"/>
  <c r="A61"/>
  <c r="A62"/>
  <c r="A63"/>
  <c r="A65"/>
  <c r="A66"/>
  <c r="A67"/>
  <c r="A69"/>
  <c r="A71"/>
  <c r="A75"/>
  <c r="A76"/>
  <c r="A77"/>
  <c r="A79"/>
  <c r="A80"/>
  <c r="A81"/>
  <c r="A82"/>
  <c r="A83"/>
  <c r="A84"/>
  <c r="A86"/>
  <c r="A87"/>
  <c r="A88"/>
  <c r="A92"/>
  <c r="A93"/>
  <c r="A95"/>
  <c r="A96"/>
  <c r="A97"/>
  <c r="A99"/>
  <c r="A100"/>
  <c r="A101"/>
  <c r="A9" i="23"/>
  <c r="A25"/>
  <c r="A26"/>
  <c r="A27"/>
  <c r="A28"/>
  <c r="A29"/>
  <c r="A30"/>
  <c r="A31"/>
  <c r="A33"/>
  <c r="A34"/>
  <c r="A35"/>
  <c r="A36"/>
  <c r="A40"/>
  <c r="A42"/>
  <c r="A45"/>
  <c r="A46"/>
  <c r="A47"/>
  <c r="A48"/>
  <c r="A49"/>
  <c r="A50"/>
  <c r="A52"/>
  <c r="A53"/>
  <c r="A55"/>
  <c r="A58"/>
  <c r="A60"/>
  <c r="A61"/>
  <c r="A63"/>
  <c r="A64"/>
  <c r="A65"/>
  <c r="A67"/>
  <c r="A68"/>
  <c r="A73"/>
  <c r="A74"/>
  <c r="A75"/>
  <c r="A80"/>
  <c r="A81"/>
  <c r="P6" i="27"/>
  <c r="P7"/>
  <c r="P8"/>
  <c r="O8"/>
  <c r="N8"/>
  <c r="M8"/>
  <c r="L8"/>
  <c r="K8"/>
  <c r="J8"/>
  <c r="I8"/>
  <c r="H8"/>
  <c r="G8"/>
  <c r="F8"/>
  <c r="E8"/>
  <c r="D8"/>
  <c r="C32" i="34"/>
  <c r="C34" s="1"/>
  <c r="C41"/>
  <c r="H118" i="24"/>
  <c r="C29" i="34"/>
  <c r="C40"/>
  <c r="C39" l="1"/>
  <c r="C42"/>
  <c r="C30"/>
</calcChain>
</file>

<file path=xl/sharedStrings.xml><?xml version="1.0" encoding="utf-8"?>
<sst xmlns="http://schemas.openxmlformats.org/spreadsheetml/2006/main" count="5464" uniqueCount="798">
  <si>
    <t>Hódmezővásárhely Megyei Jogú Város Önkormányzatának fogyasztási helyei</t>
  </si>
  <si>
    <t>Sor szám</t>
  </si>
  <si>
    <t>Számla fizető adatai</t>
  </si>
  <si>
    <t>Mérési pont azonosító(POD-szám):</t>
  </si>
  <si>
    <t>NÉV</t>
  </si>
  <si>
    <t>Irsz.</t>
  </si>
  <si>
    <t>Település</t>
  </si>
  <si>
    <t>Utca</t>
  </si>
  <si>
    <t>Közt.</t>
  </si>
  <si>
    <t>Hsz.</t>
  </si>
  <si>
    <t>Idősoros(AMR) vagy távleolvasott fogyasztási helyek</t>
  </si>
  <si>
    <t>Hódmezővásárhely Megyei Jogú Város Önkormányzat Polgármesteri Hivatala</t>
  </si>
  <si>
    <t>Hódmezővásárhely</t>
  </si>
  <si>
    <t>Kossuth</t>
  </si>
  <si>
    <t>tér</t>
  </si>
  <si>
    <t>HU000310F11-S10000000000001019756</t>
  </si>
  <si>
    <t>Hódmezővásárhely Megyei Jogú Város Önkormányzata</t>
  </si>
  <si>
    <t>HU000310F11-S10000000000001025061</t>
  </si>
  <si>
    <t>HU000310F11-S10000000000001016664</t>
  </si>
  <si>
    <t>HU000310F11-S10000000000001021129</t>
  </si>
  <si>
    <t>HU000310F11-S10000000000001010611</t>
  </si>
  <si>
    <t>Hódmezővásárhelyi Többcélú Kistérségi Társulás Kapcsolat Központ - Kovács-Küry Időskorúak Otthona</t>
  </si>
  <si>
    <t>Serház</t>
  </si>
  <si>
    <t>HU000310F11-S10000000000001009892</t>
  </si>
  <si>
    <t>TORNYAI JÁNOS MÚZEUM és Közművelődési Központ/Hódmezővásárhely MJV Önkormányzat</t>
  </si>
  <si>
    <t>Pf. 2.</t>
  </si>
  <si>
    <t>HU000310F11-S10000000000001010645</t>
  </si>
  <si>
    <t>HU000310F11-S10000000000001815729</t>
  </si>
  <si>
    <t>Hódmezővásárhelyi Működtető és Szolgáltató Nonprofit Zrt.</t>
  </si>
  <si>
    <t>HU000310F11-S10000000000001793259</t>
  </si>
  <si>
    <t>HU000310F11-S10000000000001529066</t>
  </si>
  <si>
    <t>HU000310F11-S10000000000001013577</t>
  </si>
  <si>
    <t>HU000310F11-S10000000000001015660</t>
  </si>
  <si>
    <t>Profilos fogyasztási helyek</t>
  </si>
  <si>
    <t>HU000310F11-S10000000000001023930</t>
  </si>
  <si>
    <t>HU000310F11-S10000000000001023935</t>
  </si>
  <si>
    <t>HU000310F11-S10000000000001087306</t>
  </si>
  <si>
    <t>HU000310F11-S10000000000001787905</t>
  </si>
  <si>
    <t>HU000310F11-S10000000000001007633</t>
  </si>
  <si>
    <t>HU000310F11-S10000000000001004525</t>
  </si>
  <si>
    <t>HU000310F11-S10000000000001017131</t>
  </si>
  <si>
    <t>HU000310F11-S10000000000001020328</t>
  </si>
  <si>
    <t>HU000310F11-S10000000000001017143</t>
  </si>
  <si>
    <t>HU000310F11-S10000000000001010609</t>
  </si>
  <si>
    <t>HU000310F11-S10000000000001018261</t>
  </si>
  <si>
    <t>HU000310F11-S10000000000001017228</t>
  </si>
  <si>
    <t>HU000310F11-S10000000000001008374</t>
  </si>
  <si>
    <t>HU000310F11-S10000000000001012021</t>
  </si>
  <si>
    <t>HU000310F110S00000000000000001465</t>
  </si>
  <si>
    <t>HU000310F11-S10000000000001012416</t>
  </si>
  <si>
    <t>HU000310F11-S10000000000001787901</t>
  </si>
  <si>
    <t>HU000310F11-S10000000000001011972</t>
  </si>
  <si>
    <t>HU000310F11-S10000000000001017264</t>
  </si>
  <si>
    <t>HU000310F11-S10000000000001001511</t>
  </si>
  <si>
    <t>HU000310F11-S10000000000001017239</t>
  </si>
  <si>
    <t>HU000310F11-S10000000000001008456</t>
  </si>
  <si>
    <t>HU000310F11-S10000000000001011748</t>
  </si>
  <si>
    <t>HU000310F11-S10000000000001017160</t>
  </si>
  <si>
    <t>HU000310F11-S10000000000001022787</t>
  </si>
  <si>
    <t>HU000310F11-S10000000000001012229</t>
  </si>
  <si>
    <t>HU000310F11-S10000000000001010605</t>
  </si>
  <si>
    <t>HU000310F11-S10000000000001022872</t>
  </si>
  <si>
    <t>HU000310F11-S10000000000001489244</t>
  </si>
  <si>
    <t>HU000310F11-S10000000000001018026</t>
  </si>
  <si>
    <t>HU000310F11-S10000000000001012266</t>
  </si>
  <si>
    <t>HU000310F11-S10000000000001011671</t>
  </si>
  <si>
    <t>HU000310F11-S10000000000001783629</t>
  </si>
  <si>
    <t>HU000310F11-S10000000000001678473</t>
  </si>
  <si>
    <t>HU000310F11-S10000000000001758452</t>
  </si>
  <si>
    <t>HU000310F11-S10000000000001010749</t>
  </si>
  <si>
    <t>HU000310F11-S10000000000001012114</t>
  </si>
  <si>
    <t>HU000310F11-S10000000000001022186</t>
  </si>
  <si>
    <t>HU000310F11-S10000000000001022853</t>
  </si>
  <si>
    <t>HU000310F11-S10000000000001520896</t>
  </si>
  <si>
    <t>HU000310F11-S10000000000001790909</t>
  </si>
  <si>
    <t>HU000310F11-S10000000000001799399</t>
  </si>
  <si>
    <t>HU000310F11-S10000000000001525543</t>
  </si>
  <si>
    <t>HU000310F11-S10000000000001014565</t>
  </si>
  <si>
    <t>HU000310F11-S10000000000001006803</t>
  </si>
  <si>
    <t>HU000310F11-S10000000000001784830</t>
  </si>
  <si>
    <t>HU000310F11-S10000000000001012914</t>
  </si>
  <si>
    <t>HU000310F11-S10000000000001017273</t>
  </si>
  <si>
    <t>TORNYAI JÁNOS MÚZEUM és Közművelődési Központ</t>
  </si>
  <si>
    <t>HU000310F11-S10000000000001012085</t>
  </si>
  <si>
    <t>Hódmezővásárhelyi Többcélú Kistérségi Társulás Kapcsolat Központ</t>
  </si>
  <si>
    <t>Serháztér</t>
  </si>
  <si>
    <t>utca</t>
  </si>
  <si>
    <t>HU000310F11-S10000000000001397664</t>
  </si>
  <si>
    <t>Hódmezővásárhelyi Többcélú Kistérségi Társulás Kapcsolat Központ (Kagylóhéj Gyermekjóléti Központ és Családsegítő Szolgálat)</t>
  </si>
  <si>
    <t>Andrássy</t>
  </si>
  <si>
    <t>út</t>
  </si>
  <si>
    <t>HU000310F11-S10000000000001010735</t>
  </si>
  <si>
    <t>HU000310F11-S10000000000001024820</t>
  </si>
  <si>
    <t>HU000310F11-S10000000000001569091</t>
  </si>
  <si>
    <t>HU000310F11-S10000000000001847036</t>
  </si>
  <si>
    <t>HU000310F11-S10000000000001013306</t>
  </si>
  <si>
    <t>HU000310F11-S10000000000001011965</t>
  </si>
  <si>
    <t>HU000310F11-S10000000000001023832</t>
  </si>
  <si>
    <t>HU000310F11-S10000000000001768440</t>
  </si>
  <si>
    <t>Hódmezővásárhelyi Működtető és Szolgáltató Zrt.</t>
  </si>
  <si>
    <t>HU000310F11-S10000000000001716294</t>
  </si>
  <si>
    <t>HU000310F11-S10000000000001796961</t>
  </si>
  <si>
    <t>HU000310F11-S10000000000001010618</t>
  </si>
  <si>
    <t>HU000310F11-S10000000000001012745</t>
  </si>
  <si>
    <t>HU000310F11-S10000000000001787938</t>
  </si>
  <si>
    <t>HU000310F11-S10000000000001026124</t>
  </si>
  <si>
    <t>Hódmezővásárhelyi Többcélú Kistérségi Társulás Kapcsolat Központ (Egyesített Bölcsődei Intézmény)</t>
  </si>
  <si>
    <t xml:space="preserve">Hóvirág </t>
  </si>
  <si>
    <t>HU000310F11-S10000000000001025390</t>
  </si>
  <si>
    <t>HU000310F11-S10000000000001025387</t>
  </si>
  <si>
    <t>HU000310F11-S10000000000001796962</t>
  </si>
  <si>
    <t>HU000310F11-S10000000000001025280</t>
  </si>
  <si>
    <t>HU000310F11-S10000000000001017386</t>
  </si>
  <si>
    <t>HU000310F11-S10000000000001025571</t>
  </si>
  <si>
    <t>HU000310F11-S10000000000001797080</t>
  </si>
  <si>
    <t>HU000310F11-S10000000000001797082</t>
  </si>
  <si>
    <t>HU000310F11-S10000000000001797081</t>
  </si>
  <si>
    <t>HU000310F11-S10000000000001017042</t>
  </si>
  <si>
    <t>HU000310F11-S10000000000001794914</t>
  </si>
  <si>
    <t>HU000310F11-S10000000000001807972</t>
  </si>
  <si>
    <t>HU000310F11-S10000000000001311714</t>
  </si>
  <si>
    <t>HU000310F11-S10000000000001012108</t>
  </si>
  <si>
    <t>HU000310F11-S10000000000001569052</t>
  </si>
  <si>
    <t>HU000310F11-S10000000000001812665</t>
  </si>
  <si>
    <t>HU000310F11-S10000000000001812702</t>
  </si>
  <si>
    <t>HU000310F11-S10000000000001682928</t>
  </si>
  <si>
    <t>HÓDFÓ Hódmezővásárhelyi Foglalkoztató Közhasznú Nonprofit Kft.</t>
  </si>
  <si>
    <t>Szent István</t>
  </si>
  <si>
    <t>HU000310F11-S10000000000001627958</t>
  </si>
  <si>
    <t>HU000310F11-S10000000000001768445</t>
  </si>
  <si>
    <t>HU000310F11-S10000000000001024812</t>
  </si>
  <si>
    <t>HU000310F11-S10000000000001017292</t>
  </si>
  <si>
    <t>HU000310F11-S10000000000001798888</t>
  </si>
  <si>
    <t>HU000310F11-S10000000000001786080</t>
  </si>
  <si>
    <t>HU000310F11-S10000000000001786009</t>
  </si>
  <si>
    <t>HU000310F11-S10000000000001001957</t>
  </si>
  <si>
    <t>HU000310F11-S10000000000001842592</t>
  </si>
  <si>
    <t>Hódmezővásárhelyi Működtető és Szolgáltató Zrt. (Nyugdíjas Lakópark)</t>
  </si>
  <si>
    <t>Pető Ferenc</t>
  </si>
  <si>
    <t>HU000310F11-S10000000000001731852</t>
  </si>
  <si>
    <t>Szerdahelyi József Műsorszolgáltató Nonprofit Kft.</t>
  </si>
  <si>
    <t>HU000310F11-S10000000000001010664</t>
  </si>
  <si>
    <t>HU000310F11-S10000000000001023835</t>
  </si>
  <si>
    <t>HU000310F11-S10000000000001842605</t>
  </si>
  <si>
    <t>HU000310F11-S10000000000001842607</t>
  </si>
  <si>
    <t>Hódmezővásárhely Megyei Jogú Város Önkormányzata fogyasztási helyeinek villamos energia felhasználása</t>
  </si>
  <si>
    <t>Fogyasztási hely címe:</t>
  </si>
  <si>
    <t>Éves fogyasztás kWh/év
kWh</t>
  </si>
  <si>
    <t>Osztályozás</t>
  </si>
  <si>
    <t>6800</t>
  </si>
  <si>
    <t xml:space="preserve">Kossuth </t>
  </si>
  <si>
    <t>1.</t>
  </si>
  <si>
    <t>Idősoros</t>
  </si>
  <si>
    <t xml:space="preserve">Hideg </t>
  </si>
  <si>
    <t xml:space="preserve">SZÁNTÓ KOVÁCS JÁNOS </t>
  </si>
  <si>
    <t>0.</t>
  </si>
  <si>
    <t>ZRÍNYI</t>
  </si>
  <si>
    <t>6.</t>
  </si>
  <si>
    <t xml:space="preserve">Andrássy </t>
  </si>
  <si>
    <t>34.</t>
  </si>
  <si>
    <t>Hódtó u. 1107</t>
  </si>
  <si>
    <t>Dr. Rapcsák András</t>
  </si>
  <si>
    <t>7.</t>
  </si>
  <si>
    <t>Szegfű</t>
  </si>
  <si>
    <t>Cukor</t>
  </si>
  <si>
    <t>1-3.</t>
  </si>
  <si>
    <t xml:space="preserve">ORMOS EDE </t>
  </si>
  <si>
    <t>13136/34</t>
  </si>
  <si>
    <t>Oldalkosár</t>
  </si>
  <si>
    <t>Összesen:</t>
  </si>
  <si>
    <t xml:space="preserve">Szent István </t>
  </si>
  <si>
    <t>73.</t>
  </si>
  <si>
    <t>Üzleti 4</t>
  </si>
  <si>
    <t xml:space="preserve">Tornyai János </t>
  </si>
  <si>
    <t>15.</t>
  </si>
  <si>
    <t>vezérelt</t>
  </si>
  <si>
    <t xml:space="preserve">Klauzál </t>
  </si>
  <si>
    <t>33.</t>
  </si>
  <si>
    <t xml:space="preserve">Nádor </t>
  </si>
  <si>
    <t>23.</t>
  </si>
  <si>
    <t xml:space="preserve">Oldalkosár </t>
  </si>
  <si>
    <t>14.</t>
  </si>
  <si>
    <t>4.</t>
  </si>
  <si>
    <t xml:space="preserve">Szabadság </t>
  </si>
  <si>
    <t>93.</t>
  </si>
  <si>
    <t xml:space="preserve">Malom </t>
  </si>
  <si>
    <t>25.</t>
  </si>
  <si>
    <t xml:space="preserve">Pálffy </t>
  </si>
  <si>
    <t>41.</t>
  </si>
  <si>
    <t xml:space="preserve">Pál </t>
  </si>
  <si>
    <t>54.</t>
  </si>
  <si>
    <t>6806</t>
  </si>
  <si>
    <t>Hódmezővásárhely-Szikáncs</t>
  </si>
  <si>
    <t>Fő</t>
  </si>
  <si>
    <t>16.</t>
  </si>
  <si>
    <t>Magvető</t>
  </si>
  <si>
    <t>2.</t>
  </si>
  <si>
    <t>Észak</t>
  </si>
  <si>
    <t>94.</t>
  </si>
  <si>
    <t>Hódmezővásárhely-Kútvölgy</t>
  </si>
  <si>
    <t>Iskola</t>
  </si>
  <si>
    <t>9.</t>
  </si>
  <si>
    <t>Róka</t>
  </si>
  <si>
    <t>Hajnal</t>
  </si>
  <si>
    <t>Üzleti 3</t>
  </si>
  <si>
    <t>Petőfi</t>
  </si>
  <si>
    <t>Szeremlei</t>
  </si>
  <si>
    <t>3.</t>
  </si>
  <si>
    <t>Szántó Kovács János</t>
  </si>
  <si>
    <t>6636</t>
  </si>
  <si>
    <t>Mártély-Üdülőterület</t>
  </si>
  <si>
    <t>Agyag</t>
  </si>
  <si>
    <t>11.</t>
  </si>
  <si>
    <t>Széchenyi</t>
  </si>
  <si>
    <t>19.</t>
  </si>
  <si>
    <t>Rárósi</t>
  </si>
  <si>
    <t>13.</t>
  </si>
  <si>
    <t>Tanya</t>
  </si>
  <si>
    <t xml:space="preserve">Kaszap </t>
  </si>
  <si>
    <t>Üzleti 1</t>
  </si>
  <si>
    <t xml:space="preserve">HÓVIRÁG UTCA                          </t>
  </si>
  <si>
    <t>Üzleti 2</t>
  </si>
  <si>
    <t>Dr.Rapcsák András</t>
  </si>
  <si>
    <t>12.</t>
  </si>
  <si>
    <t xml:space="preserve">PEPERE                            </t>
  </si>
  <si>
    <t xml:space="preserve">Damjanich u-i játszótér </t>
  </si>
  <si>
    <t xml:space="preserve">Móricz Zsigmond                   </t>
  </si>
  <si>
    <t>Mártély</t>
  </si>
  <si>
    <t>Ács Lajos</t>
  </si>
  <si>
    <t>17.</t>
  </si>
  <si>
    <t xml:space="preserve">Arany  </t>
  </si>
  <si>
    <t xml:space="preserve">Dr. Rapcsák András             </t>
  </si>
  <si>
    <t>52.</t>
  </si>
  <si>
    <t>Árpád</t>
  </si>
  <si>
    <t>21.</t>
  </si>
  <si>
    <t>Medgyessy</t>
  </si>
  <si>
    <t>6/C.</t>
  </si>
  <si>
    <t>Királyszék</t>
  </si>
  <si>
    <t>92.</t>
  </si>
  <si>
    <t>16-18.</t>
  </si>
  <si>
    <t xml:space="preserve">Rákóczi </t>
  </si>
  <si>
    <t>101.</t>
  </si>
  <si>
    <t>Endre Béla</t>
  </si>
  <si>
    <t>5.</t>
  </si>
  <si>
    <t xml:space="preserve">Lázár                </t>
  </si>
  <si>
    <t>10.</t>
  </si>
  <si>
    <t>VÁMHÁZ</t>
  </si>
  <si>
    <t>Mindszent</t>
  </si>
  <si>
    <t>Kőrösi Csoma</t>
  </si>
  <si>
    <t>Hóvirág</t>
  </si>
  <si>
    <t>Lázár</t>
  </si>
  <si>
    <t>8.</t>
  </si>
  <si>
    <t xml:space="preserve">DÓZSA GYÖRGY </t>
  </si>
  <si>
    <t>TANYA</t>
  </si>
  <si>
    <t>LÁZÁR</t>
  </si>
  <si>
    <t xml:space="preserve">LÁZÁR </t>
  </si>
  <si>
    <t>AGYAG</t>
  </si>
  <si>
    <t>3570/54.</t>
  </si>
  <si>
    <t xml:space="preserve">SZEGEDI ÚT </t>
  </si>
  <si>
    <t>21436/1.</t>
  </si>
  <si>
    <t>Városháza 0</t>
  </si>
  <si>
    <t>BAJCSY-ZSILINSZKY</t>
  </si>
  <si>
    <t>KOSSUTH TÉR hrsz: 1.</t>
  </si>
  <si>
    <t xml:space="preserve">SZEGFŰ </t>
  </si>
  <si>
    <t>2. fszt/13.</t>
  </si>
  <si>
    <t>Jókai</t>
  </si>
  <si>
    <t>Szabadság</t>
  </si>
  <si>
    <t>Tóalj</t>
  </si>
  <si>
    <t>13136/45</t>
  </si>
  <si>
    <t>66.</t>
  </si>
  <si>
    <t>Hódi Pál</t>
  </si>
  <si>
    <t>4-6.</t>
  </si>
  <si>
    <t>Külterület</t>
  </si>
  <si>
    <t>0231/16</t>
  </si>
  <si>
    <t>01521/2</t>
  </si>
  <si>
    <t>Mindösszesen:</t>
  </si>
  <si>
    <t>Hódmezővásárhely Megyei Jogú Város Önkormányzata idősoros fogyasztási helyeinek havi villamos energia felhasználása kWh/hó</t>
  </si>
  <si>
    <t>Fogyasztó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</si>
  <si>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</si>
  <si>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</si>
  <si>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</si>
  <si>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</si>
  <si>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</si>
  <si>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</si>
  <si>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</si>
  <si>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</si>
  <si>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</si>
  <si>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</si>
  <si>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</si>
  <si>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</si>
  <si>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SUM</t>
  </si>
  <si>
    <t>Hódmezővásárhelyi Működtető és Szolgáltató N.Zrt.</t>
  </si>
  <si>
    <t>Hód-Fürdő Kft. fogyasztási helyei</t>
  </si>
  <si>
    <t>Szerződést kötő adatai</t>
  </si>
  <si>
    <t>Éves fogyasztás kWh/év</t>
  </si>
  <si>
    <t>Ady Endre</t>
  </si>
  <si>
    <t>Hód-Fürdő Kft.</t>
  </si>
  <si>
    <t>HU000310F11-S10000000000001000038</t>
  </si>
  <si>
    <t>idősoros</t>
  </si>
  <si>
    <t>HU000310F11-S10000000000001011782</t>
  </si>
  <si>
    <t>Hód-Fürdő Kft. idősoros fogyasztási helyeinek havi villamos energia felhasználása kWh/hó</t>
  </si>
  <si>
    <t>Hódmezővásárhely Megyei Jogú Város Önkormányzatának közvilágítási fogyasztási helyei</t>
  </si>
  <si>
    <t>Mérési pont azonosító (POD-szám)</t>
  </si>
  <si>
    <t>HU000310F11-S10000000000001005240</t>
  </si>
  <si>
    <t>közvilágítás</t>
  </si>
  <si>
    <t>Hódmezővásárhely MJV önkormányzati érdekeltségeinek villamos energia felhasználása</t>
  </si>
  <si>
    <t>HMVH MJV Önkormányzata</t>
  </si>
  <si>
    <t>profilos</t>
  </si>
  <si>
    <t>HMVH Közvilágítás</t>
  </si>
  <si>
    <t>HMVH MJV Önkormányzata Összesen</t>
  </si>
  <si>
    <t>HMVH mindösszesen:</t>
  </si>
  <si>
    <r>
      <t>Hódmezővásárhely MJV önkormányzati érdekeltségeinek villamos energia felhasználása (</t>
    </r>
    <r>
      <rPr>
        <sz val="11"/>
        <color indexed="8"/>
        <rFont val="Georgia"/>
        <family val="1"/>
        <charset val="238"/>
      </rPr>
      <t>minimális fogyasztási szint</t>
    </r>
    <r>
      <rPr>
        <b/>
        <sz val="11"/>
        <color indexed="8"/>
        <rFont val="Georgia"/>
        <family val="1"/>
        <charset val="238"/>
      </rPr>
      <t>)</t>
    </r>
  </si>
  <si>
    <t>sz</t>
  </si>
  <si>
    <t xml:space="preserve">Éves fogyasztás kWh/év
</t>
  </si>
  <si>
    <t>Hmvhely-Szikáncs</t>
  </si>
  <si>
    <t>Hmvhely-Kútvölgy</t>
  </si>
  <si>
    <t xml:space="preserve">Szántó Kovács János </t>
  </si>
  <si>
    <t xml:space="preserve">TANYA </t>
  </si>
  <si>
    <t xml:space="preserve">Arany </t>
  </si>
  <si>
    <t>SZEGEDI ÚT hrsz: 21436/1.</t>
  </si>
  <si>
    <t>Városháza 0.</t>
  </si>
  <si>
    <t>Medgyessy F.</t>
  </si>
  <si>
    <t>Papi féle  szélmalom</t>
  </si>
  <si>
    <t>0231/16.</t>
  </si>
  <si>
    <t>Kopáncsi Tanyamúzeum</t>
  </si>
  <si>
    <t>Ormos Ede</t>
  </si>
  <si>
    <t>Profilos fogyasztási hely</t>
  </si>
  <si>
    <t>Hódmezővásárhelyi Működtető és Szolgáltató Nonprofit Zrt. (Nyugdíjas Lakópark)</t>
  </si>
  <si>
    <t>Idősoros(AMR) vagy távleolvasott fogyasztási hely</t>
  </si>
  <si>
    <t>Hódmezővásárhely MJV Polgármesteri  Hivatala</t>
  </si>
  <si>
    <t>Hódmezővásárhelyi Egyesített Óvoda</t>
  </si>
  <si>
    <t>Pál</t>
  </si>
  <si>
    <t>összesen</t>
  </si>
  <si>
    <t>Önkormányzat</t>
  </si>
  <si>
    <t xml:space="preserve">HTKT KK </t>
  </si>
  <si>
    <t>Tornyai Múzeum</t>
  </si>
  <si>
    <t xml:space="preserve">HMSZ Zrt. </t>
  </si>
  <si>
    <t>HÓDFÓ</t>
  </si>
  <si>
    <t>HMSZ (Nyugd.Lakópark)</t>
  </si>
  <si>
    <t>Szerdahelyi</t>
  </si>
  <si>
    <t>Polgármesteri Hivatal</t>
  </si>
  <si>
    <t>Egyesített Óvoda</t>
  </si>
  <si>
    <t>Összesen</t>
  </si>
  <si>
    <t>0,8-as szorzóval:</t>
  </si>
  <si>
    <t>HU000310F110S00000000000000001471</t>
  </si>
  <si>
    <t>HU000310F110S00000000000000001488</t>
  </si>
  <si>
    <t>HU000310F11-S10000000000001011985</t>
  </si>
  <si>
    <t>József Attila</t>
  </si>
  <si>
    <t>40.</t>
  </si>
  <si>
    <t>HU000310F11-S10000000000001003201</t>
  </si>
  <si>
    <t>HU000310F11-S10000000000001014184</t>
  </si>
  <si>
    <t>Mária Valéria</t>
  </si>
  <si>
    <t>HU000310F11-S10000000000001003961</t>
  </si>
  <si>
    <t>HU000310F11-S10000000000001793967</t>
  </si>
  <si>
    <t>HU000310F11-S10000000000001799462</t>
  </si>
  <si>
    <t>IPARI PARK hrsz: 6478/31-32.</t>
  </si>
  <si>
    <t>HU000310F11-S10000000000001004550</t>
  </si>
  <si>
    <t>HU000310F11-S10000000000001008123</t>
  </si>
  <si>
    <t>63.</t>
  </si>
  <si>
    <t>HU000310F11-S10000000000001010358</t>
  </si>
  <si>
    <t>HU000310F11-S10000000000001010479</t>
  </si>
  <si>
    <t>HU000310F11-S10000000000001017058</t>
  </si>
  <si>
    <t>Hódmezővásárhely-Erzsébet</t>
  </si>
  <si>
    <t>Posta</t>
  </si>
  <si>
    <t>HU000310F11-S10000000000001787903</t>
  </si>
  <si>
    <t>HU000310F11-S10000000000001012077</t>
  </si>
  <si>
    <t>96.</t>
  </si>
  <si>
    <t>HU000310F11-S10000000000001012081</t>
  </si>
  <si>
    <t>Hódmezővásárhely-Batida</t>
  </si>
  <si>
    <t>HU000310F11-S10000000000001012123</t>
  </si>
  <si>
    <t>HU000310F11-S10000000000001017122</t>
  </si>
  <si>
    <t>75.</t>
  </si>
  <si>
    <t>HU000310F11-S10000000000001012129</t>
  </si>
  <si>
    <t>Koczka</t>
  </si>
  <si>
    <t>HU000310F11-S10000000000001012141</t>
  </si>
  <si>
    <t>HU000310F11-S10000000000001014970</t>
  </si>
  <si>
    <t>HU000310F11-S10000000000001015629</t>
  </si>
  <si>
    <t>Holló</t>
  </si>
  <si>
    <t>36.</t>
  </si>
  <si>
    <t>HU000310F11-S10000000000001022876</t>
  </si>
  <si>
    <t>HU000310F11-S10000000000001012447</t>
  </si>
  <si>
    <t>HU000310F11-S10000000000001023816</t>
  </si>
  <si>
    <t>HU000310F11-S10000000000001787900</t>
  </si>
  <si>
    <t>HU000310F11-S10000000000001014975</t>
  </si>
  <si>
    <t>HU000310F11-S10000000000001015134</t>
  </si>
  <si>
    <t>HU000310F11-S10000000000001015462</t>
  </si>
  <si>
    <t>HU000310F11-S10000000000001015566</t>
  </si>
  <si>
    <t>HU000310F11-S10000000000001015737</t>
  </si>
  <si>
    <t>TANYA 80.</t>
  </si>
  <si>
    <t>HU000310F11-S10000000000001666974</t>
  </si>
  <si>
    <t>32.</t>
  </si>
  <si>
    <t>HU000310F11-S10000000000001017260</t>
  </si>
  <si>
    <t>HU000310F11-S10000000000001025359</t>
  </si>
  <si>
    <t>HU000310F11-S10000000000001516649</t>
  </si>
  <si>
    <t>HU000310F11-S10000000000001017268</t>
  </si>
  <si>
    <t>HU000310F11-S10000000000001017276</t>
  </si>
  <si>
    <t xml:space="preserve">KOHÁN GYÖRGY   </t>
  </si>
  <si>
    <t>HU000310F11-S10000000000001025260</t>
  </si>
  <si>
    <t>HU000310F11-S10000000000001017289</t>
  </si>
  <si>
    <t>HU000310F11-S10000000000001022868</t>
  </si>
  <si>
    <t>37.</t>
  </si>
  <si>
    <t>HU000310F11-S10000000000001018234</t>
  </si>
  <si>
    <t>HU000310F11-S10000000000001081633</t>
  </si>
  <si>
    <t xml:space="preserve">DOBÓ KATALIN           </t>
  </si>
  <si>
    <t>HU000310F11-S10000000000001167993</t>
  </si>
  <si>
    <t xml:space="preserve">DOBÓ KATALIN </t>
  </si>
  <si>
    <t>HU000310F11-S10000000000001168000</t>
  </si>
  <si>
    <t xml:space="preserve">BIBÓ LAJOS </t>
  </si>
  <si>
    <t>27.</t>
  </si>
  <si>
    <t>HU000310F11-S10000000000001146007</t>
  </si>
  <si>
    <t>HU000310F11-S10000000000001088625</t>
  </si>
  <si>
    <t>HU000310F11-S10000000000001079218</t>
  </si>
  <si>
    <t>DOBÓ KATALIN</t>
  </si>
  <si>
    <t>HU000310F11-S10000000000001022191</t>
  </si>
  <si>
    <t>HU000310F11-S10000000000001088608</t>
  </si>
  <si>
    <t xml:space="preserve">DOBÓ KATALIN            </t>
  </si>
  <si>
    <t>HU000310F11-S10000000000001045715</t>
  </si>
  <si>
    <t>HU000310F11-S10000000000001022789</t>
  </si>
  <si>
    <t>HU000310F11-S10000000000001027585</t>
  </si>
  <si>
    <t>HU000310F11-S10000000000001188813</t>
  </si>
  <si>
    <t>HU000310F11-S10000000000001162689</t>
  </si>
  <si>
    <t xml:space="preserve">JANÁKI J. </t>
  </si>
  <si>
    <t>HU000310F11-S10000000000001046373</t>
  </si>
  <si>
    <t>HU000310F11-S10000000000001023581</t>
  </si>
  <si>
    <t>HU000310F11-S10000000000001085050</t>
  </si>
  <si>
    <t>SZÁNTÓ KOVÁCS JÁNOS</t>
  </si>
  <si>
    <t xml:space="preserve">KLAUZÁL                           </t>
  </si>
  <si>
    <t>91.</t>
  </si>
  <si>
    <t xml:space="preserve">SZABADSÁG                         </t>
  </si>
  <si>
    <t>78.</t>
  </si>
  <si>
    <t xml:space="preserve">KOHÁN GYÖRGY                       </t>
  </si>
  <si>
    <t>HU000310F11-S10000000000001024815</t>
  </si>
  <si>
    <t xml:space="preserve">SZABADSÁG             </t>
  </si>
  <si>
    <t>87.</t>
  </si>
  <si>
    <t>HU000310F11-S10000000000001024837</t>
  </si>
  <si>
    <t>HU000310F11-S10000000000001024846</t>
  </si>
  <si>
    <t>HU000310F11-S10000000000001025597</t>
  </si>
  <si>
    <t>83.</t>
  </si>
  <si>
    <t>HU000310F11-S10000000000001025045</t>
  </si>
  <si>
    <t xml:space="preserve">SZABADSÁG              </t>
  </si>
  <si>
    <t>HU000310F11-S10000000000001051414</t>
  </si>
  <si>
    <t xml:space="preserve">KLAUZÁL                      </t>
  </si>
  <si>
    <t>143.</t>
  </si>
  <si>
    <t xml:space="preserve">ZRÍNYI                              </t>
  </si>
  <si>
    <t>KOHÁN GYÖRGY</t>
  </si>
  <si>
    <t>HU000310F11-S10000000000001025373</t>
  </si>
  <si>
    <t xml:space="preserve">SZABADSÁG                              </t>
  </si>
  <si>
    <t>80.</t>
  </si>
  <si>
    <t>HU000310F11-S10000000000001784829</t>
  </si>
  <si>
    <t>Arany János</t>
  </si>
  <si>
    <t xml:space="preserve">Arany János </t>
  </si>
  <si>
    <t>Teleki</t>
  </si>
  <si>
    <t>Szerencse</t>
  </si>
  <si>
    <t>HU000310F11-S10000000000001221595</t>
  </si>
  <si>
    <t>HU000310F11-S10000000000001410581</t>
  </si>
  <si>
    <t>Nádor</t>
  </si>
  <si>
    <t>35.</t>
  </si>
  <si>
    <t xml:space="preserve">MÁTYÁS </t>
  </si>
  <si>
    <t>TANYA 3210.</t>
  </si>
  <si>
    <t xml:space="preserve">FERENC </t>
  </si>
  <si>
    <t>HU000310F11-S10000000000001710928</t>
  </si>
  <si>
    <t>MÁTYÁS</t>
  </si>
  <si>
    <t>Batida Pf. 0.</t>
  </si>
  <si>
    <t>HU000310F11-S10000000000001797220</t>
  </si>
  <si>
    <t>10. 4. em. 2.</t>
  </si>
  <si>
    <t>HU000310F11-S10000000000001788300</t>
  </si>
  <si>
    <t>HU000310F11-S10000000000001003518</t>
  </si>
  <si>
    <t>Kálvin</t>
  </si>
  <si>
    <t>HU000310F11-S10000000000001787899</t>
  </si>
  <si>
    <t>HU000310F11-S10000000000001010632</t>
  </si>
  <si>
    <t>Szék</t>
  </si>
  <si>
    <t>HU000310F11-S10000000000001294515</t>
  </si>
  <si>
    <t>HU000310F11-S10000000000001787906</t>
  </si>
  <si>
    <t>HU000310F11-S10000000000001010740</t>
  </si>
  <si>
    <t>HU000310F11-S10000000000001012214</t>
  </si>
  <si>
    <t>HU000310F11-S10000000000001009702</t>
  </si>
  <si>
    <t>HU000310F11-S10000000000001016681</t>
  </si>
  <si>
    <t>HU000310F11-S10000000000001763491</t>
  </si>
  <si>
    <t>NÉMETH LÁSZLÓ GIMNÁZIUM ÉS ÁLT.ISKOLA/Hódmezővásárhely MJV Önkormányzat</t>
  </si>
  <si>
    <t>18.</t>
  </si>
  <si>
    <t>HU000310F11-S10000000000001024628</t>
  </si>
  <si>
    <t>Kaszap</t>
  </si>
  <si>
    <t>HU000310F11-S10000000000001009919</t>
  </si>
  <si>
    <t>165.</t>
  </si>
  <si>
    <t>Hódmezővásárhelyi Többcélú Kistérségi Társulás Kapcsolat Központ - Kagylóhéj Gyermekjóléti Központ és Családsegítő Szolgálat</t>
  </si>
  <si>
    <t>HU000310F11-S10000000000001001872</t>
  </si>
  <si>
    <t>72-76.</t>
  </si>
  <si>
    <t>Hódmezővásárhelyi Többcélú Kistérségi Társulás Kapcsolat Központ - Egyesített Bölcsődei Intézmény</t>
  </si>
  <si>
    <t>HU000310F11-S10000000000001007639</t>
  </si>
  <si>
    <t>HU000310F11-S10000000000001015619</t>
  </si>
  <si>
    <t>HU000310F11-S10000000000001000023</t>
  </si>
  <si>
    <t>HÓDMEZŐVÁSÁRHELYI VÁROSELLÁTÓ ÉS FOGLALKOZTATÓ NONPROFIT Kft.</t>
  </si>
  <si>
    <t>Vámház</t>
  </si>
  <si>
    <t> Ssz.</t>
  </si>
  <si>
    <t>Köz. megn.</t>
  </si>
  <si>
    <t>hsz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</si>
  <si>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</si>
  <si>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</si>
  <si>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</si>
  <si>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</si>
  <si>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</si>
  <si>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</si>
  <si>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</si>
  <si>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</si>
  <si>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</si>
  <si>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</si>
  <si>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</si>
  <si>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</si>
  <si>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</si>
  <si>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</si>
  <si>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</si>
  <si>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</si>
  <si>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</si>
  <si>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</si>
  <si>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</si>
  <si>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</si>
  <si>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</si>
  <si>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</si>
  <si>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</si>
  <si>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</si>
  <si>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</si>
  <si>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</si>
  <si>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</si>
  <si>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</si>
  <si>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</si>
  <si>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</si>
  <si>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</si>
  <si>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</si>
  <si>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</si>
  <si>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</si>
  <si>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</si>
  <si>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</si>
  <si>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</si>
  <si>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</si>
  <si>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</si>
  <si>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</si>
  <si>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</si>
  <si>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</si>
  <si>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</si>
  <si>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</si>
  <si>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</si>
  <si>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</si>
  <si>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47.  </t>
  </si>
  <si>
    <t>48.  </t>
  </si>
  <si>
    <t>132.</t>
  </si>
  <si>
    <t>49.  </t>
  </si>
  <si>
    <t>50.  </t>
  </si>
  <si>
    <t>51.  </t>
  </si>
  <si>
    <t>52.  </t>
  </si>
  <si>
    <t>53.  </t>
  </si>
  <si>
    <t>54.  </t>
  </si>
  <si>
    <t>Rárósi u.13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</si>
  <si>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</si>
  <si>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</si>
  <si>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</si>
  <si>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</si>
  <si>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</si>
  <si>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</si>
  <si>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</si>
  <si>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</si>
  <si>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</si>
  <si>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</si>
  <si>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</si>
  <si>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</si>
  <si>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</si>
  <si>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</si>
  <si>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</si>
  <si>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</si>
  <si>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</si>
  <si>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</si>
  <si>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</si>
  <si>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</si>
  <si>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</si>
  <si>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</si>
  <si>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</si>
  <si>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</si>
  <si>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</si>
  <si>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</si>
  <si>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</si>
  <si>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</si>
  <si>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</si>
  <si>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</si>
  <si>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</si>
  <si>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</si>
  <si>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</si>
  <si>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</si>
  <si>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</si>
  <si>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</si>
  <si>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</si>
  <si>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</si>
  <si>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</si>
  <si>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</si>
  <si>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</si>
  <si>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</si>
  <si>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</si>
  <si>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</si>
  <si>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</si>
  <si>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100.  </t>
  </si>
  <si>
    <t>101.  </t>
  </si>
  <si>
    <t>102.  </t>
  </si>
  <si>
    <t>103.  </t>
  </si>
  <si>
    <t>104.  </t>
  </si>
  <si>
    <t>105.  </t>
  </si>
  <si>
    <t>106.  </t>
  </si>
  <si>
    <t>107.  </t>
  </si>
  <si>
    <t>108.  </t>
  </si>
  <si>
    <t xml:space="preserve">SZÁNTÓ KOVÁCS JÁNOS                 </t>
  </si>
  <si>
    <t>109.  </t>
  </si>
  <si>
    <t>110.  </t>
  </si>
  <si>
    <t>111.  </t>
  </si>
  <si>
    <t>112.  </t>
  </si>
  <si>
    <t>113.  </t>
  </si>
  <si>
    <t>114.  </t>
  </si>
  <si>
    <t>115.  </t>
  </si>
  <si>
    <t>116.  </t>
  </si>
  <si>
    <t>117.  </t>
  </si>
  <si>
    <t>118.  </t>
  </si>
  <si>
    <t>119.  </t>
  </si>
  <si>
    <t>31.</t>
  </si>
  <si>
    <t>120.  </t>
  </si>
  <si>
    <t>121.  </t>
  </si>
  <si>
    <t>122.  </t>
  </si>
  <si>
    <t>123.  </t>
  </si>
  <si>
    <t>124.  </t>
  </si>
  <si>
    <t>125.  </t>
  </si>
  <si>
    <t>126.  </t>
  </si>
  <si>
    <t>127.  </t>
  </si>
  <si>
    <t>128.  </t>
  </si>
  <si>
    <t>129.  </t>
  </si>
  <si>
    <t>130.  </t>
  </si>
  <si>
    <t>131.  </t>
  </si>
  <si>
    <t>132.  </t>
  </si>
  <si>
    <t>133.  </t>
  </si>
  <si>
    <t>134.  </t>
  </si>
  <si>
    <t>135.  </t>
  </si>
  <si>
    <t>Batida Olvasókör POSTAFIOK 0.</t>
  </si>
  <si>
    <t>136.  </t>
  </si>
  <si>
    <t>10. 3/9. 4. em. 2.</t>
  </si>
  <si>
    <t>137.  </t>
  </si>
  <si>
    <t>TANACSHAZA 0.</t>
  </si>
  <si>
    <t>138.  </t>
  </si>
  <si>
    <t>139.  </t>
  </si>
  <si>
    <t>140.  </t>
  </si>
  <si>
    <t>141.  </t>
  </si>
  <si>
    <t>142.  </t>
  </si>
  <si>
    <t>143.  </t>
  </si>
  <si>
    <t>144.  </t>
  </si>
  <si>
    <t>145.  </t>
  </si>
  <si>
    <t>146.  </t>
  </si>
  <si>
    <t>147.  </t>
  </si>
  <si>
    <t>148.  </t>
  </si>
  <si>
    <t>149.  </t>
  </si>
  <si>
    <t>150.  </t>
  </si>
  <si>
    <t>151.  </t>
  </si>
  <si>
    <t>152.  </t>
  </si>
  <si>
    <t>153.  </t>
  </si>
  <si>
    <t>154.  </t>
  </si>
  <si>
    <t>155.  </t>
  </si>
  <si>
    <t>156.  </t>
  </si>
  <si>
    <t>157.  </t>
  </si>
  <si>
    <t>158.  </t>
  </si>
  <si>
    <t>159.  </t>
  </si>
  <si>
    <t>HU000310F11-S00000000000000001465</t>
  </si>
  <si>
    <t>160.  </t>
  </si>
  <si>
    <t>161.  </t>
  </si>
  <si>
    <t>162.  </t>
  </si>
  <si>
    <t>163.  </t>
  </si>
  <si>
    <t>164.  </t>
  </si>
  <si>
    <t>165.  </t>
  </si>
  <si>
    <t>166.  </t>
  </si>
  <si>
    <t>167.  </t>
  </si>
  <si>
    <t>168.  </t>
  </si>
  <si>
    <t>169.  </t>
  </si>
  <si>
    <t>170.  </t>
  </si>
  <si>
    <t>171.  </t>
  </si>
  <si>
    <t>172.  </t>
  </si>
  <si>
    <t>173.  </t>
  </si>
  <si>
    <t>174.  </t>
  </si>
  <si>
    <t>175.  </t>
  </si>
  <si>
    <t>176.  </t>
  </si>
  <si>
    <t>177.  </t>
  </si>
  <si>
    <t>178.  </t>
  </si>
  <si>
    <t>45.</t>
  </si>
  <si>
    <t>179.  </t>
  </si>
  <si>
    <t>Lánc</t>
  </si>
  <si>
    <t>180.  </t>
  </si>
  <si>
    <t>181.  </t>
  </si>
  <si>
    <t>182.  </t>
  </si>
  <si>
    <t>183.  </t>
  </si>
  <si>
    <t>184.  </t>
  </si>
  <si>
    <t>Hódmezővásárhelyi Városellátó és Foglalkoztató Nonprofit Kft. fogyasztási helyei</t>
  </si>
  <si>
    <t xml:space="preserve">Szabadság (PIAC) </t>
  </si>
  <si>
    <t>Szerdahelyi József Nonprofit Kft. fogyasztási helyei</t>
  </si>
  <si>
    <t>Hódmezővásárhelyi Többcélú Kistérségi Társulás fogyasztási helyei</t>
  </si>
  <si>
    <t xml:space="preserve">           6.</t>
  </si>
  <si>
    <t>HU000310F11-S10000000000001023601</t>
  </si>
  <si>
    <t xml:space="preserve">Mindszent </t>
  </si>
  <si>
    <t>kWh/év</t>
  </si>
  <si>
    <t>29.</t>
  </si>
  <si>
    <t>46.</t>
  </si>
  <si>
    <t>81.</t>
  </si>
  <si>
    <t>49.</t>
  </si>
  <si>
    <t>61.</t>
  </si>
  <si>
    <t>55.</t>
  </si>
  <si>
    <t>22.</t>
  </si>
  <si>
    <t>69.</t>
  </si>
  <si>
    <t>60.</t>
  </si>
  <si>
    <t>51.</t>
  </si>
  <si>
    <t>95.</t>
  </si>
  <si>
    <t>141.</t>
  </si>
  <si>
    <t>28.</t>
  </si>
  <si>
    <t>85.</t>
  </si>
  <si>
    <t>125.</t>
  </si>
  <si>
    <t>70.</t>
  </si>
  <si>
    <t xml:space="preserve">HÓVIRÁG                          </t>
  </si>
  <si>
    <t>59.</t>
  </si>
  <si>
    <t>30.</t>
  </si>
  <si>
    <t>124.</t>
  </si>
  <si>
    <t>44.</t>
  </si>
  <si>
    <t>110.</t>
  </si>
  <si>
    <t>120.</t>
  </si>
  <si>
    <t>26.</t>
  </si>
  <si>
    <t>24.</t>
  </si>
  <si>
    <t>48.</t>
  </si>
  <si>
    <t>112.</t>
  </si>
  <si>
    <t>58.</t>
  </si>
  <si>
    <t>20.</t>
  </si>
  <si>
    <t>72.</t>
  </si>
  <si>
    <t>53.</t>
  </si>
  <si>
    <t>Piac</t>
  </si>
  <si>
    <t>105.</t>
  </si>
  <si>
    <t>71.</t>
  </si>
  <si>
    <t>56.</t>
  </si>
  <si>
    <t>76.</t>
  </si>
  <si>
    <t>47.</t>
  </si>
  <si>
    <t>90.</t>
  </si>
  <si>
    <t>111.</t>
  </si>
  <si>
    <t>67.</t>
  </si>
  <si>
    <t>109.</t>
  </si>
  <si>
    <t>114.</t>
  </si>
  <si>
    <t>119.</t>
  </si>
  <si>
    <t>123.</t>
  </si>
  <si>
    <t>113.</t>
  </si>
  <si>
    <t>57.</t>
  </si>
  <si>
    <t>68.</t>
  </si>
  <si>
    <t>74.</t>
  </si>
  <si>
    <t>79.</t>
  </si>
  <si>
    <t>115.</t>
  </si>
  <si>
    <t>126.</t>
  </si>
  <si>
    <t>62.</t>
  </si>
  <si>
    <t>64.</t>
  </si>
  <si>
    <t>130.</t>
  </si>
  <si>
    <t>65.</t>
  </si>
  <si>
    <t>82.</t>
  </si>
  <si>
    <t>50.</t>
  </si>
  <si>
    <t>77.</t>
  </si>
  <si>
    <t>121.</t>
  </si>
  <si>
    <t>100.</t>
  </si>
  <si>
    <t>116.</t>
  </si>
  <si>
    <t>118.</t>
  </si>
  <si>
    <t>117.</t>
  </si>
  <si>
    <t>122.</t>
  </si>
  <si>
    <t>127.</t>
  </si>
  <si>
    <t>KOSSUTH</t>
  </si>
  <si>
    <t>hrsz.1.</t>
  </si>
  <si>
    <t>128.</t>
  </si>
  <si>
    <t>136.</t>
  </si>
  <si>
    <t>38.</t>
  </si>
  <si>
    <t>39.</t>
  </si>
  <si>
    <t>42.</t>
  </si>
  <si>
    <t>43.</t>
  </si>
  <si>
    <t>106.</t>
  </si>
  <si>
    <t>107.</t>
  </si>
  <si>
    <t>129.</t>
  </si>
  <si>
    <t>138.</t>
  </si>
  <si>
    <t>139.</t>
  </si>
  <si>
    <t>131.</t>
  </si>
  <si>
    <t>Hódmezővásárhely Megyei Jogú Város Önkormányzatának fogyasztási helyei összesen:</t>
  </si>
  <si>
    <t>98.</t>
  </si>
  <si>
    <t>133.</t>
  </si>
  <si>
    <t>134.</t>
  </si>
  <si>
    <t>135.</t>
  </si>
  <si>
    <t>140.</t>
  </si>
  <si>
    <t>Hódmezővásárhelyi Városellátó és Foglalkoztató Nonprofit Kft. fogyasztási helyei összesen:</t>
  </si>
  <si>
    <t>99.</t>
  </si>
  <si>
    <t>Szerdahelyi József Nonprofit Kft. fogyasztási helyei összesen:</t>
  </si>
  <si>
    <t>88.</t>
  </si>
  <si>
    <t>97.</t>
  </si>
  <si>
    <t>102.</t>
  </si>
  <si>
    <t>103.</t>
  </si>
  <si>
    <t>137.</t>
  </si>
  <si>
    <t>HU000310F11-S10000000000001010872</t>
  </si>
  <si>
    <t>108.</t>
  </si>
  <si>
    <t>89.</t>
  </si>
  <si>
    <t>104.</t>
  </si>
  <si>
    <t>86.</t>
  </si>
  <si>
    <t>6/C</t>
  </si>
  <si>
    <t>Hódmezővásárhelyi Többcélú Kistérségi Társulás fogyasztási helyei 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</si>
</sst>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Georgia"/>
      <family val="1"/>
      <charset val="238"/>
    </font>
    <font>
      <b/>
      <sz val="11"/>
      <color indexed="8"/>
      <name val="Georgia"/>
      <family val="1"/>
      <charset val="238"/>
    </font>
    <font>
      <b/>
      <i/>
      <sz val="11"/>
      <color indexed="8"/>
      <name val="Georgia"/>
      <family val="1"/>
      <charset val="238"/>
    </font>
    <font>
      <sz val="8"/>
      <name val="Calibri"/>
      <family val="2"/>
    </font>
    <font>
      <strike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Georgia"/>
      <family val="1"/>
      <charset val="238"/>
    </font>
    <font>
      <b/>
      <sz val="12"/>
      <name val="Arial"/>
      <family val="2"/>
      <charset val="238"/>
    </font>
    <font>
      <b/>
      <sz val="14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7" xfId="0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3" fontId="3" fillId="0" borderId="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/>
    <xf numFmtId="3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3" fontId="2" fillId="0" borderId="4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4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0" xfId="0" applyFont="1" applyFill="1" applyBorder="1"/>
    <xf numFmtId="0" fontId="6" fillId="0" borderId="0" xfId="0" applyFo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4" xfId="0" applyFont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0" borderId="10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4" xfId="0" applyFont="1" applyFill="1" applyBorder="1"/>
    <xf numFmtId="0" fontId="9" fillId="4" borderId="14" xfId="0" applyFont="1" applyFill="1" applyBorder="1" applyAlignment="1">
      <alignment horizontal="right"/>
    </xf>
    <xf numFmtId="2" fontId="9" fillId="4" borderId="14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3" fontId="3" fillId="0" borderId="7" xfId="0" applyNumberFormat="1" applyFont="1" applyFill="1" applyBorder="1"/>
    <xf numFmtId="2" fontId="3" fillId="0" borderId="16" xfId="0" applyNumberFormat="1" applyFont="1" applyFill="1" applyBorder="1" applyAlignment="1">
      <alignment horizontal="left"/>
    </xf>
    <xf numFmtId="2" fontId="3" fillId="0" borderId="16" xfId="0" applyNumberFormat="1" applyFont="1" applyFill="1" applyBorder="1"/>
    <xf numFmtId="0" fontId="0" fillId="0" borderId="2" xfId="0" applyFill="1" applyBorder="1" applyAlignment="1">
      <alignment vertical="center"/>
    </xf>
    <xf numFmtId="0" fontId="2" fillId="0" borderId="1" xfId="0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left"/>
    </xf>
    <xf numFmtId="2" fontId="3" fillId="0" borderId="17" xfId="0" applyNumberFormat="1" applyFont="1" applyFill="1" applyBorder="1"/>
    <xf numFmtId="3" fontId="3" fillId="0" borderId="2" xfId="0" applyNumberFormat="1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right"/>
    </xf>
    <xf numFmtId="3" fontId="3" fillId="0" borderId="10" xfId="0" applyNumberFormat="1" applyFont="1" applyFill="1" applyBorder="1"/>
    <xf numFmtId="2" fontId="3" fillId="0" borderId="18" xfId="0" applyNumberFormat="1" applyFont="1" applyFill="1" applyBorder="1"/>
    <xf numFmtId="0" fontId="0" fillId="0" borderId="10" xfId="0" applyFill="1" applyBorder="1" applyAlignment="1">
      <alignment vertical="center"/>
    </xf>
    <xf numFmtId="0" fontId="2" fillId="0" borderId="11" xfId="0" applyFont="1" applyFill="1" applyBorder="1"/>
    <xf numFmtId="0" fontId="2" fillId="0" borderId="10" xfId="0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3" fillId="0" borderId="7" xfId="0" applyFont="1" applyFill="1" applyBorder="1"/>
    <xf numFmtId="2" fontId="3" fillId="0" borderId="0" xfId="0" applyNumberFormat="1" applyFont="1" applyFill="1" applyBorder="1"/>
    <xf numFmtId="2" fontId="2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 applyFill="1" applyAlignment="1">
      <alignment horizontal="left"/>
    </xf>
    <xf numFmtId="3" fontId="0" fillId="0" borderId="0" xfId="0" applyNumberFormat="1" applyFill="1"/>
    <xf numFmtId="164" fontId="0" fillId="0" borderId="0" xfId="1" applyNumberFormat="1" applyFont="1"/>
    <xf numFmtId="2" fontId="9" fillId="0" borderId="1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64" fontId="8" fillId="0" borderId="4" xfId="1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2" fontId="9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2" fontId="9" fillId="0" borderId="4" xfId="0" applyNumberFormat="1" applyFont="1" applyFill="1" applyBorder="1" applyAlignment="1">
      <alignment horizontal="center"/>
    </xf>
    <xf numFmtId="164" fontId="10" fillId="0" borderId="4" xfId="1" applyNumberFormat="1" applyFont="1" applyFill="1" applyBorder="1"/>
    <xf numFmtId="164" fontId="10" fillId="0" borderId="4" xfId="1" applyNumberFormat="1" applyFont="1" applyBorder="1"/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right"/>
    </xf>
    <xf numFmtId="0" fontId="10" fillId="0" borderId="0" xfId="0" applyFont="1"/>
    <xf numFmtId="2" fontId="10" fillId="0" borderId="0" xfId="0" applyNumberFormat="1" applyFont="1"/>
    <xf numFmtId="0" fontId="0" fillId="0" borderId="4" xfId="0" applyBorder="1"/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11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3" fontId="3" fillId="0" borderId="4" xfId="0" applyNumberFormat="1" applyFont="1" applyBorder="1"/>
    <xf numFmtId="0" fontId="3" fillId="0" borderId="4" xfId="0" applyFont="1" applyBorder="1"/>
    <xf numFmtId="164" fontId="0" fillId="0" borderId="4" xfId="1" applyNumberFormat="1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right"/>
    </xf>
    <xf numFmtId="2" fontId="8" fillId="0" borderId="4" xfId="0" applyNumberFormat="1" applyFont="1" applyFill="1" applyBorder="1" applyAlignment="1">
      <alignment horizontal="center"/>
    </xf>
    <xf numFmtId="164" fontId="7" fillId="0" borderId="4" xfId="1" applyNumberFormat="1" applyFont="1" applyFill="1" applyBorder="1"/>
    <xf numFmtId="164" fontId="0" fillId="0" borderId="0" xfId="1" applyNumberFormat="1" applyFont="1" applyFill="1"/>
    <xf numFmtId="2" fontId="12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2" fontId="12" fillId="3" borderId="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164" fontId="10" fillId="0" borderId="0" xfId="1" applyNumberFormat="1" applyFont="1" applyFill="1" applyBorder="1"/>
    <xf numFmtId="2" fontId="9" fillId="0" borderId="0" xfId="0" applyNumberFormat="1" applyFont="1" applyBorder="1" applyAlignment="1">
      <alignment horizontal="center"/>
    </xf>
    <xf numFmtId="164" fontId="0" fillId="0" borderId="0" xfId="1" applyNumberFormat="1" applyFont="1" applyBorder="1"/>
    <xf numFmtId="164" fontId="10" fillId="0" borderId="0" xfId="1" applyNumberFormat="1" applyFont="1" applyBorder="1"/>
    <xf numFmtId="0" fontId="9" fillId="0" borderId="9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0" fillId="0" borderId="5" xfId="0" applyBorder="1"/>
    <xf numFmtId="2" fontId="0" fillId="0" borderId="12" xfId="0" applyNumberFormat="1" applyBorder="1"/>
    <xf numFmtId="0" fontId="13" fillId="0" borderId="3" xfId="0" applyFont="1" applyBorder="1"/>
    <xf numFmtId="2" fontId="0" fillId="0" borderId="5" xfId="0" applyNumberFormat="1" applyBorder="1"/>
    <xf numFmtId="0" fontId="0" fillId="0" borderId="4" xfId="0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2" fontId="9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16" fontId="2" fillId="0" borderId="4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3" fontId="3" fillId="3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2" fillId="0" borderId="4" xfId="0" applyFont="1" applyBorder="1" applyAlignment="1">
      <alignment horizontal="center" wrapText="1"/>
    </xf>
    <xf numFmtId="3" fontId="3" fillId="3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3" fontId="0" fillId="0" borderId="0" xfId="0" applyNumberForma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3" fontId="3" fillId="3" borderId="12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5" xfId="0" applyFont="1" applyBorder="1" applyAlignment="1">
      <alignment wrapText="1"/>
    </xf>
    <xf numFmtId="49" fontId="2" fillId="0" borderId="4" xfId="0" applyNumberFormat="1" applyFont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3" fontId="0" fillId="0" borderId="0" xfId="0" applyNumberForma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wrapText="1"/>
    </xf>
    <xf numFmtId="0" fontId="2" fillId="0" borderId="7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3" fontId="2" fillId="0" borderId="1" xfId="0" applyNumberFormat="1" applyFont="1" applyFill="1" applyBorder="1"/>
    <xf numFmtId="16" fontId="2" fillId="0" borderId="5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3" fontId="0" fillId="0" borderId="4" xfId="0" applyNumberFormat="1" applyBorder="1" applyAlignment="1">
      <alignment wrapText="1"/>
    </xf>
    <xf numFmtId="3" fontId="3" fillId="6" borderId="4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5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0" borderId="7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topLeftCell="A85" workbookViewId="0">
      <selection activeCell="B101" sqref="B101:B103"/>
    </sheetView>
  </sheetViews>
  <sheetFormatPr defaultRowHeight="15"/>
  <cols>
    <col min="1" max="1" width="7.7109375" customWidth="1"/>
    <col min="2" max="2" width="124" customWidth="1"/>
    <col min="3" max="3" width="9.7109375" customWidth="1"/>
    <col min="4" max="4" width="20.85546875" customWidth="1"/>
    <col min="5" max="5" width="21.5703125" customWidth="1"/>
    <col min="6" max="6" width="7.85546875" style="58" customWidth="1"/>
    <col min="7" max="7" width="8.5703125" style="47" customWidth="1"/>
    <col min="8" max="8" width="43.85546875" customWidth="1"/>
  </cols>
  <sheetData>
    <row r="1" spans="1:8">
      <c r="A1" s="315" t="s">
        <v>0</v>
      </c>
      <c r="B1" s="315"/>
      <c r="C1" s="315"/>
      <c r="D1" s="315"/>
      <c r="E1" s="315"/>
      <c r="F1" s="315"/>
      <c r="G1" s="315"/>
      <c r="H1" s="315"/>
    </row>
    <row r="2" spans="1:8">
      <c r="A2" s="315"/>
      <c r="B2" s="315"/>
      <c r="C2" s="315"/>
      <c r="D2" s="315"/>
      <c r="E2" s="315"/>
      <c r="F2" s="315"/>
      <c r="G2" s="315"/>
      <c r="H2" s="315"/>
    </row>
    <row r="3" spans="1:8" ht="15" customHeight="1">
      <c r="A3" s="316" t="s">
        <v>1</v>
      </c>
      <c r="B3" s="318" t="s">
        <v>2</v>
      </c>
      <c r="C3" s="319"/>
      <c r="D3" s="319"/>
      <c r="E3" s="319"/>
      <c r="F3" s="319"/>
      <c r="G3" s="320"/>
      <c r="H3" s="320" t="s">
        <v>3</v>
      </c>
    </row>
    <row r="4" spans="1:8">
      <c r="A4" s="317"/>
      <c r="B4" s="25" t="s">
        <v>4</v>
      </c>
      <c r="C4" s="25" t="s">
        <v>5</v>
      </c>
      <c r="D4" s="25" t="s">
        <v>6</v>
      </c>
      <c r="E4" s="285" t="s">
        <v>7</v>
      </c>
      <c r="F4" s="57" t="s">
        <v>8</v>
      </c>
      <c r="G4" s="59" t="s">
        <v>9</v>
      </c>
      <c r="H4" s="321"/>
    </row>
    <row r="5" spans="1:8">
      <c r="A5" s="312" t="s">
        <v>10</v>
      </c>
      <c r="B5" s="313"/>
      <c r="C5" s="313"/>
      <c r="D5" s="313"/>
      <c r="E5" s="313"/>
      <c r="F5" s="313"/>
      <c r="G5" s="313"/>
      <c r="H5" s="314"/>
    </row>
    <row r="6" spans="1:8">
      <c r="A6" s="193">
        <v>1</v>
      </c>
      <c r="B6" s="279" t="s">
        <v>11</v>
      </c>
      <c r="C6" s="240">
        <v>6800</v>
      </c>
      <c r="D6" s="248" t="s">
        <v>12</v>
      </c>
      <c r="E6" s="279" t="s">
        <v>13</v>
      </c>
      <c r="F6" s="275" t="s">
        <v>14</v>
      </c>
      <c r="G6" s="277">
        <v>1</v>
      </c>
      <c r="H6" s="275" t="s">
        <v>15</v>
      </c>
    </row>
    <row r="7" spans="1:8">
      <c r="A7" s="193">
        <v>2</v>
      </c>
      <c r="B7" s="279" t="s">
        <v>16</v>
      </c>
      <c r="C7" s="243"/>
      <c r="D7" s="243"/>
      <c r="E7" s="279" t="s">
        <v>13</v>
      </c>
      <c r="F7" s="275" t="s">
        <v>14</v>
      </c>
      <c r="G7" s="277">
        <v>1</v>
      </c>
      <c r="H7" s="275" t="s">
        <v>17</v>
      </c>
    </row>
    <row r="8" spans="1:8">
      <c r="A8" s="193">
        <v>3</v>
      </c>
      <c r="B8" s="279" t="s">
        <v>16</v>
      </c>
      <c r="C8" s="243"/>
      <c r="D8" s="243"/>
      <c r="E8" s="279" t="s">
        <v>13</v>
      </c>
      <c r="F8" s="275" t="s">
        <v>14</v>
      </c>
      <c r="G8" s="277">
        <v>1</v>
      </c>
      <c r="H8" s="275" t="s">
        <v>18</v>
      </c>
    </row>
    <row r="9" spans="1:8">
      <c r="A9" s="193">
        <f t="shared" ref="A9" si="0">A8+1</f>
        <v>4</v>
      </c>
      <c r="B9" s="279" t="s">
        <v>16</v>
      </c>
      <c r="C9" s="243"/>
      <c r="D9" s="243"/>
      <c r="E9" s="279" t="s">
        <v>13</v>
      </c>
      <c r="F9" s="275" t="s">
        <v>14</v>
      </c>
      <c r="G9" s="277">
        <v>1</v>
      </c>
      <c r="H9" s="275" t="s">
        <v>19</v>
      </c>
    </row>
    <row r="10" spans="1:8">
      <c r="A10" s="275">
        <v>5</v>
      </c>
      <c r="B10" s="279" t="s">
        <v>16</v>
      </c>
      <c r="C10" s="243"/>
      <c r="D10" s="243"/>
      <c r="E10" s="248" t="s">
        <v>13</v>
      </c>
      <c r="F10" s="240" t="s">
        <v>14</v>
      </c>
      <c r="G10" s="245">
        <v>1</v>
      </c>
      <c r="H10" s="275" t="s">
        <v>20</v>
      </c>
    </row>
    <row r="11" spans="1:8">
      <c r="A11" s="193">
        <v>6</v>
      </c>
      <c r="B11" s="279" t="s">
        <v>21</v>
      </c>
      <c r="C11" s="243"/>
      <c r="D11" s="243"/>
      <c r="E11" s="279" t="s">
        <v>22</v>
      </c>
      <c r="F11" s="275" t="s">
        <v>14</v>
      </c>
      <c r="G11" s="277">
        <v>6</v>
      </c>
      <c r="H11" s="275" t="s">
        <v>23</v>
      </c>
    </row>
    <row r="12" spans="1:8">
      <c r="A12" s="193">
        <v>7</v>
      </c>
      <c r="B12" s="279" t="s">
        <v>24</v>
      </c>
      <c r="C12" s="243"/>
      <c r="D12" s="243"/>
      <c r="E12" s="279" t="s">
        <v>25</v>
      </c>
      <c r="F12" s="279"/>
      <c r="G12" s="279"/>
      <c r="H12" s="275" t="s">
        <v>26</v>
      </c>
    </row>
    <row r="13" spans="1:8">
      <c r="A13" s="193">
        <v>8</v>
      </c>
      <c r="B13" s="279" t="s">
        <v>24</v>
      </c>
      <c r="C13" s="243"/>
      <c r="D13" s="243"/>
      <c r="E13" s="279" t="s">
        <v>25</v>
      </c>
      <c r="F13" s="279"/>
      <c r="G13" s="279"/>
      <c r="H13" s="275" t="s">
        <v>27</v>
      </c>
    </row>
    <row r="14" spans="1:8" ht="14.25" customHeight="1">
      <c r="A14" s="193">
        <v>9</v>
      </c>
      <c r="B14" s="249" t="s">
        <v>28</v>
      </c>
      <c r="C14" s="243"/>
      <c r="D14" s="243"/>
      <c r="E14" s="248" t="s">
        <v>13</v>
      </c>
      <c r="F14" s="240" t="s">
        <v>14</v>
      </c>
      <c r="G14" s="245">
        <v>1</v>
      </c>
      <c r="H14" s="275" t="s">
        <v>29</v>
      </c>
    </row>
    <row r="15" spans="1:8" ht="14.25" customHeight="1">
      <c r="A15" s="193">
        <v>10</v>
      </c>
      <c r="B15" s="249" t="s">
        <v>28</v>
      </c>
      <c r="C15" s="243"/>
      <c r="D15" s="243"/>
      <c r="E15" s="248" t="s">
        <v>13</v>
      </c>
      <c r="F15" s="240" t="s">
        <v>14</v>
      </c>
      <c r="G15" s="245">
        <v>1</v>
      </c>
      <c r="H15" s="46" t="s">
        <v>30</v>
      </c>
    </row>
    <row r="16" spans="1:8" ht="14.25" customHeight="1">
      <c r="A16" s="193">
        <v>11</v>
      </c>
      <c r="B16" s="249" t="s">
        <v>28</v>
      </c>
      <c r="C16" s="244"/>
      <c r="D16" s="244"/>
      <c r="E16" s="248" t="s">
        <v>13</v>
      </c>
      <c r="F16" s="240" t="s">
        <v>14</v>
      </c>
      <c r="G16" s="245">
        <v>1</v>
      </c>
      <c r="H16" s="46" t="s">
        <v>31</v>
      </c>
    </row>
    <row r="17" spans="1:8" ht="14.25" customHeight="1">
      <c r="A17" s="193">
        <v>12</v>
      </c>
      <c r="B17" s="249" t="s">
        <v>28</v>
      </c>
      <c r="C17" s="280"/>
      <c r="D17" s="280"/>
      <c r="E17" s="248" t="s">
        <v>13</v>
      </c>
      <c r="F17" s="240" t="s">
        <v>14</v>
      </c>
      <c r="G17" s="245">
        <v>1</v>
      </c>
      <c r="H17" s="46" t="s">
        <v>32</v>
      </c>
    </row>
    <row r="18" spans="1:8">
      <c r="A18" s="312" t="s">
        <v>33</v>
      </c>
      <c r="B18" s="313"/>
      <c r="C18" s="313"/>
      <c r="D18" s="313"/>
      <c r="E18" s="313"/>
      <c r="F18" s="313"/>
      <c r="G18" s="313"/>
      <c r="H18" s="314"/>
    </row>
    <row r="19" spans="1:8">
      <c r="A19" s="193">
        <v>13</v>
      </c>
      <c r="B19" s="237" t="s">
        <v>16</v>
      </c>
      <c r="C19" s="240">
        <v>6800</v>
      </c>
      <c r="D19" s="240" t="s">
        <v>12</v>
      </c>
      <c r="E19" s="237" t="s">
        <v>13</v>
      </c>
      <c r="F19" s="240" t="s">
        <v>14</v>
      </c>
      <c r="G19" s="245">
        <v>1</v>
      </c>
      <c r="H19" s="193" t="s">
        <v>34</v>
      </c>
    </row>
    <row r="20" spans="1:8">
      <c r="A20" s="193">
        <v>14</v>
      </c>
      <c r="B20" s="238"/>
      <c r="C20" s="241"/>
      <c r="D20" s="241"/>
      <c r="E20" s="243"/>
      <c r="F20" s="241"/>
      <c r="G20" s="246"/>
      <c r="H20" s="193" t="s">
        <v>35</v>
      </c>
    </row>
    <row r="21" spans="1:8">
      <c r="A21" s="193">
        <v>15</v>
      </c>
      <c r="B21" s="238"/>
      <c r="C21" s="241"/>
      <c r="D21" s="241"/>
      <c r="E21" s="243"/>
      <c r="F21" s="241"/>
      <c r="G21" s="246"/>
      <c r="H21" s="193" t="s">
        <v>36</v>
      </c>
    </row>
    <row r="22" spans="1:8">
      <c r="A22" s="193">
        <v>16</v>
      </c>
      <c r="B22" s="238"/>
      <c r="C22" s="241"/>
      <c r="D22" s="241"/>
      <c r="E22" s="243"/>
      <c r="F22" s="241"/>
      <c r="G22" s="246"/>
      <c r="H22" s="193" t="s">
        <v>37</v>
      </c>
    </row>
    <row r="23" spans="1:8">
      <c r="A23" s="193">
        <v>17</v>
      </c>
      <c r="B23" s="238"/>
      <c r="C23" s="241"/>
      <c r="D23" s="241"/>
      <c r="E23" s="243"/>
      <c r="F23" s="241"/>
      <c r="G23" s="246"/>
      <c r="H23" s="193" t="s">
        <v>38</v>
      </c>
    </row>
    <row r="24" spans="1:8">
      <c r="A24" s="193">
        <v>18</v>
      </c>
      <c r="B24" s="238"/>
      <c r="C24" s="241"/>
      <c r="D24" s="241"/>
      <c r="E24" s="243"/>
      <c r="F24" s="241"/>
      <c r="G24" s="246"/>
      <c r="H24" s="193" t="s">
        <v>39</v>
      </c>
    </row>
    <row r="25" spans="1:8">
      <c r="A25" s="275">
        <f t="shared" ref="A25:A53" si="1">A24+1</f>
        <v>19</v>
      </c>
      <c r="B25" s="238"/>
      <c r="C25" s="241"/>
      <c r="D25" s="241"/>
      <c r="E25" s="243"/>
      <c r="F25" s="241"/>
      <c r="G25" s="246"/>
      <c r="H25" s="275" t="s">
        <v>40</v>
      </c>
    </row>
    <row r="26" spans="1:8">
      <c r="A26" s="193">
        <f t="shared" si="1"/>
        <v>20</v>
      </c>
      <c r="B26" s="238"/>
      <c r="C26" s="241"/>
      <c r="D26" s="241"/>
      <c r="E26" s="243"/>
      <c r="F26" s="241"/>
      <c r="G26" s="246"/>
      <c r="H26" s="193" t="s">
        <v>41</v>
      </c>
    </row>
    <row r="27" spans="1:8">
      <c r="A27" s="193">
        <f t="shared" si="1"/>
        <v>21</v>
      </c>
      <c r="B27" s="238"/>
      <c r="C27" s="241"/>
      <c r="D27" s="241"/>
      <c r="E27" s="243"/>
      <c r="F27" s="241"/>
      <c r="G27" s="246"/>
      <c r="H27" s="193" t="s">
        <v>42</v>
      </c>
    </row>
    <row r="28" spans="1:8">
      <c r="A28" s="193">
        <f t="shared" si="1"/>
        <v>22</v>
      </c>
      <c r="B28" s="238"/>
      <c r="C28" s="241"/>
      <c r="D28" s="241"/>
      <c r="E28" s="243"/>
      <c r="F28" s="241"/>
      <c r="G28" s="246"/>
      <c r="H28" s="193" t="s">
        <v>43</v>
      </c>
    </row>
    <row r="29" spans="1:8">
      <c r="A29" s="193">
        <f t="shared" si="1"/>
        <v>23</v>
      </c>
      <c r="B29" s="238"/>
      <c r="C29" s="241"/>
      <c r="D29" s="241"/>
      <c r="E29" s="243"/>
      <c r="F29" s="241"/>
      <c r="G29" s="246"/>
      <c r="H29" s="193" t="s">
        <v>44</v>
      </c>
    </row>
    <row r="30" spans="1:8">
      <c r="A30" s="193">
        <f t="shared" si="1"/>
        <v>24</v>
      </c>
      <c r="B30" s="238"/>
      <c r="C30" s="241"/>
      <c r="D30" s="241"/>
      <c r="E30" s="243"/>
      <c r="F30" s="241"/>
      <c r="G30" s="246"/>
      <c r="H30" s="193" t="s">
        <v>45</v>
      </c>
    </row>
    <row r="31" spans="1:8">
      <c r="A31" s="193">
        <f t="shared" si="1"/>
        <v>25</v>
      </c>
      <c r="B31" s="238"/>
      <c r="C31" s="241"/>
      <c r="D31" s="241"/>
      <c r="E31" s="243"/>
      <c r="F31" s="241"/>
      <c r="G31" s="246"/>
      <c r="H31" s="193" t="s">
        <v>46</v>
      </c>
    </row>
    <row r="32" spans="1:8">
      <c r="A32" s="193">
        <v>26</v>
      </c>
      <c r="B32" s="238"/>
      <c r="C32" s="241"/>
      <c r="D32" s="241"/>
      <c r="E32" s="243"/>
      <c r="F32" s="241"/>
      <c r="G32" s="246"/>
      <c r="H32" s="193" t="s">
        <v>47</v>
      </c>
    </row>
    <row r="33" spans="1:8">
      <c r="A33" s="193">
        <f t="shared" si="1"/>
        <v>27</v>
      </c>
      <c r="B33" s="238"/>
      <c r="C33" s="241"/>
      <c r="D33" s="241"/>
      <c r="E33" s="243"/>
      <c r="F33" s="241"/>
      <c r="G33" s="246"/>
      <c r="H33" s="193" t="s">
        <v>48</v>
      </c>
    </row>
    <row r="34" spans="1:8">
      <c r="A34" s="193">
        <f t="shared" si="1"/>
        <v>28</v>
      </c>
      <c r="B34" s="238"/>
      <c r="C34" s="241"/>
      <c r="D34" s="241"/>
      <c r="E34" s="243"/>
      <c r="F34" s="241"/>
      <c r="G34" s="246"/>
      <c r="H34" s="193" t="s">
        <v>49</v>
      </c>
    </row>
    <row r="35" spans="1:8">
      <c r="A35" s="193">
        <f t="shared" si="1"/>
        <v>29</v>
      </c>
      <c r="B35" s="238"/>
      <c r="C35" s="241"/>
      <c r="D35" s="241"/>
      <c r="E35" s="243"/>
      <c r="F35" s="241"/>
      <c r="G35" s="246"/>
      <c r="H35" s="193" t="s">
        <v>50</v>
      </c>
    </row>
    <row r="36" spans="1:8">
      <c r="A36" s="193">
        <f t="shared" si="1"/>
        <v>30</v>
      </c>
      <c r="B36" s="238"/>
      <c r="C36" s="241"/>
      <c r="D36" s="241"/>
      <c r="E36" s="243"/>
      <c r="F36" s="241"/>
      <c r="G36" s="246"/>
      <c r="H36" s="193" t="s">
        <v>51</v>
      </c>
    </row>
    <row r="37" spans="1:8" ht="13.5" customHeight="1">
      <c r="A37" s="193">
        <v>31</v>
      </c>
      <c r="B37" s="238"/>
      <c r="C37" s="241"/>
      <c r="D37" s="241"/>
      <c r="E37" s="243"/>
      <c r="F37" s="241"/>
      <c r="G37" s="246"/>
      <c r="H37" s="193" t="s">
        <v>52</v>
      </c>
    </row>
    <row r="38" spans="1:8">
      <c r="A38" s="193">
        <v>32</v>
      </c>
      <c r="B38" s="238"/>
      <c r="C38" s="241"/>
      <c r="D38" s="241"/>
      <c r="E38" s="243"/>
      <c r="F38" s="241"/>
      <c r="G38" s="246"/>
      <c r="H38" s="193" t="s">
        <v>53</v>
      </c>
    </row>
    <row r="39" spans="1:8">
      <c r="A39" s="193">
        <v>33</v>
      </c>
      <c r="B39" s="238"/>
      <c r="C39" s="241">
        <v>33</v>
      </c>
      <c r="D39" s="241"/>
      <c r="E39" s="243"/>
      <c r="F39" s="241"/>
      <c r="G39" s="246"/>
      <c r="H39" s="193" t="s">
        <v>54</v>
      </c>
    </row>
    <row r="40" spans="1:8">
      <c r="A40" s="193">
        <f t="shared" si="1"/>
        <v>34</v>
      </c>
      <c r="B40" s="238"/>
      <c r="C40" s="241"/>
      <c r="D40" s="241"/>
      <c r="E40" s="243"/>
      <c r="F40" s="241"/>
      <c r="G40" s="246"/>
      <c r="H40" s="193" t="s">
        <v>55</v>
      </c>
    </row>
    <row r="41" spans="1:8">
      <c r="A41" s="193">
        <v>35</v>
      </c>
      <c r="B41" s="238"/>
      <c r="C41" s="241"/>
      <c r="D41" s="241"/>
      <c r="E41" s="243"/>
      <c r="F41" s="241"/>
      <c r="G41" s="246"/>
      <c r="H41" s="193" t="s">
        <v>56</v>
      </c>
    </row>
    <row r="42" spans="1:8">
      <c r="A42" s="275">
        <f t="shared" si="1"/>
        <v>36</v>
      </c>
      <c r="B42" s="238"/>
      <c r="C42" s="241"/>
      <c r="D42" s="241"/>
      <c r="E42" s="243"/>
      <c r="F42" s="241"/>
      <c r="G42" s="246"/>
      <c r="H42" s="193" t="s">
        <v>57</v>
      </c>
    </row>
    <row r="43" spans="1:8">
      <c r="A43" s="193">
        <v>37</v>
      </c>
      <c r="B43" s="238"/>
      <c r="C43" s="241"/>
      <c r="D43" s="241"/>
      <c r="E43" s="243"/>
      <c r="F43" s="241"/>
      <c r="G43" s="246"/>
      <c r="H43" s="275" t="s">
        <v>58</v>
      </c>
    </row>
    <row r="44" spans="1:8">
      <c r="A44" s="193">
        <v>38</v>
      </c>
      <c r="B44" s="238"/>
      <c r="C44" s="241"/>
      <c r="D44" s="241"/>
      <c r="E44" s="243"/>
      <c r="F44" s="241"/>
      <c r="G44" s="246"/>
      <c r="H44" s="193" t="s">
        <v>59</v>
      </c>
    </row>
    <row r="45" spans="1:8">
      <c r="A45" s="193">
        <f t="shared" si="1"/>
        <v>39</v>
      </c>
      <c r="B45" s="238"/>
      <c r="C45" s="241"/>
      <c r="D45" s="241"/>
      <c r="E45" s="243"/>
      <c r="F45" s="241"/>
      <c r="G45" s="246"/>
      <c r="H45" s="193" t="s">
        <v>60</v>
      </c>
    </row>
    <row r="46" spans="1:8">
      <c r="A46" s="193">
        <f t="shared" si="1"/>
        <v>40</v>
      </c>
      <c r="B46" s="238"/>
      <c r="C46" s="241"/>
      <c r="D46" s="241"/>
      <c r="E46" s="243"/>
      <c r="F46" s="241"/>
      <c r="G46" s="246"/>
      <c r="H46" s="193" t="s">
        <v>61</v>
      </c>
    </row>
    <row r="47" spans="1:8">
      <c r="A47" s="193">
        <f t="shared" si="1"/>
        <v>41</v>
      </c>
      <c r="B47" s="238"/>
      <c r="C47" s="241"/>
      <c r="D47" s="241"/>
      <c r="E47" s="243"/>
      <c r="F47" s="241"/>
      <c r="G47" s="246"/>
      <c r="H47" s="193" t="s">
        <v>62</v>
      </c>
    </row>
    <row r="48" spans="1:8">
      <c r="A48" s="193">
        <f t="shared" si="1"/>
        <v>42</v>
      </c>
      <c r="B48" s="238"/>
      <c r="C48" s="241"/>
      <c r="D48" s="241"/>
      <c r="E48" s="243"/>
      <c r="F48" s="241"/>
      <c r="G48" s="246"/>
      <c r="H48" s="193" t="s">
        <v>63</v>
      </c>
    </row>
    <row r="49" spans="1:8">
      <c r="A49" s="193">
        <f t="shared" si="1"/>
        <v>43</v>
      </c>
      <c r="B49" s="238"/>
      <c r="C49" s="241"/>
      <c r="D49" s="241"/>
      <c r="E49" s="243"/>
      <c r="F49" s="241"/>
      <c r="G49" s="246"/>
      <c r="H49" s="193" t="s">
        <v>64</v>
      </c>
    </row>
    <row r="50" spans="1:8">
      <c r="A50" s="193">
        <f t="shared" si="1"/>
        <v>44</v>
      </c>
      <c r="B50" s="238"/>
      <c r="C50" s="241"/>
      <c r="D50" s="241"/>
      <c r="E50" s="243"/>
      <c r="F50" s="241"/>
      <c r="G50" s="246"/>
      <c r="H50" s="193" t="s">
        <v>65</v>
      </c>
    </row>
    <row r="51" spans="1:8">
      <c r="A51" s="193">
        <v>45</v>
      </c>
      <c r="B51" s="238"/>
      <c r="C51" s="241"/>
      <c r="D51" s="241"/>
      <c r="E51" s="243"/>
      <c r="F51" s="241"/>
      <c r="G51" s="246"/>
      <c r="H51" s="193" t="s">
        <v>66</v>
      </c>
    </row>
    <row r="52" spans="1:8">
      <c r="A52" s="193">
        <f t="shared" si="1"/>
        <v>46</v>
      </c>
      <c r="B52" s="238"/>
      <c r="C52" s="241"/>
      <c r="D52" s="241"/>
      <c r="E52" s="243"/>
      <c r="F52" s="241"/>
      <c r="G52" s="246"/>
      <c r="H52" s="193" t="s">
        <v>67</v>
      </c>
    </row>
    <row r="53" spans="1:8">
      <c r="A53" s="193">
        <f t="shared" si="1"/>
        <v>47</v>
      </c>
      <c r="B53" s="238"/>
      <c r="C53" s="241"/>
      <c r="D53" s="241"/>
      <c r="E53" s="243"/>
      <c r="F53" s="241"/>
      <c r="G53" s="246"/>
      <c r="H53" s="193" t="s">
        <v>68</v>
      </c>
    </row>
    <row r="54" spans="1:8">
      <c r="A54" s="193">
        <v>48</v>
      </c>
      <c r="B54" s="238"/>
      <c r="C54" s="241"/>
      <c r="D54" s="241"/>
      <c r="E54" s="243"/>
      <c r="F54" s="241"/>
      <c r="G54" s="246"/>
      <c r="H54" s="193" t="s">
        <v>69</v>
      </c>
    </row>
    <row r="55" spans="1:8">
      <c r="A55" s="193">
        <f t="shared" ref="A55:A75" si="2">A54+1</f>
        <v>49</v>
      </c>
      <c r="B55" s="238"/>
      <c r="C55" s="241"/>
      <c r="D55" s="241"/>
      <c r="E55" s="243"/>
      <c r="F55" s="241"/>
      <c r="G55" s="246"/>
      <c r="H55" s="193" t="s">
        <v>70</v>
      </c>
    </row>
    <row r="56" spans="1:8">
      <c r="A56" s="193">
        <v>50</v>
      </c>
      <c r="B56" s="238"/>
      <c r="C56" s="241"/>
      <c r="D56" s="241"/>
      <c r="E56" s="243"/>
      <c r="F56" s="241"/>
      <c r="G56" s="246"/>
      <c r="H56" s="193" t="s">
        <v>71</v>
      </c>
    </row>
    <row r="57" spans="1:8">
      <c r="A57" s="193">
        <v>51</v>
      </c>
      <c r="B57" s="238"/>
      <c r="C57" s="241"/>
      <c r="D57" s="241"/>
      <c r="E57" s="243"/>
      <c r="F57" s="241"/>
      <c r="G57" s="246"/>
      <c r="H57" s="275" t="s">
        <v>72</v>
      </c>
    </row>
    <row r="58" spans="1:8">
      <c r="A58" s="193">
        <f t="shared" si="2"/>
        <v>52</v>
      </c>
      <c r="B58" s="238"/>
      <c r="C58" s="241"/>
      <c r="D58" s="241"/>
      <c r="E58" s="243"/>
      <c r="F58" s="241"/>
      <c r="G58" s="246"/>
      <c r="H58" s="193" t="s">
        <v>73</v>
      </c>
    </row>
    <row r="59" spans="1:8">
      <c r="A59" s="193">
        <v>53</v>
      </c>
      <c r="B59" s="238"/>
      <c r="C59" s="241"/>
      <c r="D59" s="241"/>
      <c r="E59" s="243"/>
      <c r="F59" s="241"/>
      <c r="G59" s="246"/>
      <c r="H59" s="193" t="s">
        <v>74</v>
      </c>
    </row>
    <row r="60" spans="1:8">
      <c r="A60" s="193">
        <f t="shared" si="2"/>
        <v>54</v>
      </c>
      <c r="B60" s="238"/>
      <c r="C60" s="241"/>
      <c r="D60" s="241"/>
      <c r="E60" s="243"/>
      <c r="F60" s="241"/>
      <c r="G60" s="246"/>
      <c r="H60" s="193" t="s">
        <v>75</v>
      </c>
    </row>
    <row r="61" spans="1:8">
      <c r="A61" s="193">
        <f t="shared" si="2"/>
        <v>55</v>
      </c>
      <c r="B61" s="238"/>
      <c r="C61" s="241"/>
      <c r="D61" s="241"/>
      <c r="E61" s="243"/>
      <c r="F61" s="241"/>
      <c r="G61" s="246"/>
      <c r="H61" s="193" t="s">
        <v>76</v>
      </c>
    </row>
    <row r="62" spans="1:8">
      <c r="A62" s="193">
        <v>56</v>
      </c>
      <c r="B62" s="238"/>
      <c r="C62" s="241"/>
      <c r="D62" s="241"/>
      <c r="E62" s="243"/>
      <c r="F62" s="241"/>
      <c r="G62" s="246"/>
      <c r="H62" s="193" t="s">
        <v>77</v>
      </c>
    </row>
    <row r="63" spans="1:8">
      <c r="A63" s="193">
        <f t="shared" si="2"/>
        <v>57</v>
      </c>
      <c r="B63" s="238"/>
      <c r="C63" s="241"/>
      <c r="D63" s="241"/>
      <c r="E63" s="243"/>
      <c r="F63" s="241"/>
      <c r="G63" s="246"/>
      <c r="H63" s="193" t="s">
        <v>78</v>
      </c>
    </row>
    <row r="64" spans="1:8">
      <c r="A64" s="193">
        <f t="shared" si="2"/>
        <v>58</v>
      </c>
      <c r="B64" s="238"/>
      <c r="C64" s="241"/>
      <c r="D64" s="241"/>
      <c r="E64" s="243"/>
      <c r="F64" s="241"/>
      <c r="G64" s="246"/>
      <c r="H64" s="193" t="s">
        <v>79</v>
      </c>
    </row>
    <row r="65" spans="1:9">
      <c r="A65" s="193">
        <f t="shared" si="2"/>
        <v>59</v>
      </c>
      <c r="B65" s="238"/>
      <c r="C65" s="241"/>
      <c r="D65" s="241"/>
      <c r="E65" s="243"/>
      <c r="F65" s="241"/>
      <c r="G65" s="246"/>
      <c r="H65" s="193" t="s">
        <v>80</v>
      </c>
    </row>
    <row r="66" spans="1:9">
      <c r="A66" s="193">
        <v>60</v>
      </c>
      <c r="B66" s="239"/>
      <c r="C66" s="242"/>
      <c r="D66" s="242"/>
      <c r="E66" s="244"/>
      <c r="F66" s="242"/>
      <c r="G66" s="247"/>
      <c r="H66" s="193" t="s">
        <v>81</v>
      </c>
      <c r="I66" s="51"/>
    </row>
    <row r="67" spans="1:9">
      <c r="A67" s="193">
        <f t="shared" si="2"/>
        <v>61</v>
      </c>
      <c r="B67" s="279" t="s">
        <v>82</v>
      </c>
      <c r="C67" s="275">
        <v>6800</v>
      </c>
      <c r="D67" s="279" t="s">
        <v>12</v>
      </c>
      <c r="E67" s="279" t="s">
        <v>25</v>
      </c>
      <c r="F67" s="275"/>
      <c r="G67" s="277"/>
      <c r="H67" s="193" t="s">
        <v>83</v>
      </c>
    </row>
    <row r="68" spans="1:9">
      <c r="A68" s="193">
        <f t="shared" si="2"/>
        <v>62</v>
      </c>
      <c r="B68" s="279" t="s">
        <v>84</v>
      </c>
      <c r="C68" s="275">
        <v>6800</v>
      </c>
      <c r="D68" s="279" t="s">
        <v>12</v>
      </c>
      <c r="E68" s="279" t="s">
        <v>85</v>
      </c>
      <c r="F68" s="275" t="s">
        <v>86</v>
      </c>
      <c r="G68" s="277">
        <v>6</v>
      </c>
      <c r="H68" s="193" t="s">
        <v>87</v>
      </c>
    </row>
    <row r="69" spans="1:9">
      <c r="A69" s="193">
        <v>63</v>
      </c>
      <c r="B69" s="279" t="s">
        <v>88</v>
      </c>
      <c r="C69" s="275">
        <v>6800</v>
      </c>
      <c r="D69" s="279" t="s">
        <v>12</v>
      </c>
      <c r="E69" s="279" t="s">
        <v>89</v>
      </c>
      <c r="F69" s="275" t="s">
        <v>90</v>
      </c>
      <c r="G69" s="277">
        <v>54</v>
      </c>
      <c r="H69" s="193" t="s">
        <v>91</v>
      </c>
    </row>
    <row r="70" spans="1:9">
      <c r="A70" s="193">
        <v>64</v>
      </c>
      <c r="B70" s="237" t="s">
        <v>16</v>
      </c>
      <c r="C70" s="240">
        <v>6800</v>
      </c>
      <c r="D70" s="240" t="s">
        <v>12</v>
      </c>
      <c r="E70" s="240" t="s">
        <v>13</v>
      </c>
      <c r="F70" s="240" t="s">
        <v>14</v>
      </c>
      <c r="G70" s="245">
        <v>1</v>
      </c>
      <c r="H70" s="193" t="s">
        <v>92</v>
      </c>
    </row>
    <row r="71" spans="1:9">
      <c r="A71" s="193">
        <v>65</v>
      </c>
      <c r="B71" s="238"/>
      <c r="C71" s="241"/>
      <c r="D71" s="241"/>
      <c r="E71" s="241"/>
      <c r="F71" s="241"/>
      <c r="G71" s="246"/>
      <c r="H71" s="193" t="s">
        <v>93</v>
      </c>
    </row>
    <row r="72" spans="1:9">
      <c r="A72" s="193">
        <v>66</v>
      </c>
      <c r="B72" s="239"/>
      <c r="C72" s="242"/>
      <c r="D72" s="242"/>
      <c r="E72" s="242"/>
      <c r="F72" s="242"/>
      <c r="G72" s="247"/>
      <c r="H72" s="193" t="s">
        <v>94</v>
      </c>
      <c r="I72" s="51"/>
    </row>
    <row r="73" spans="1:9">
      <c r="A73" s="193">
        <f t="shared" si="2"/>
        <v>67</v>
      </c>
      <c r="B73" s="326" t="s">
        <v>82</v>
      </c>
      <c r="C73" s="322">
        <v>6800</v>
      </c>
      <c r="D73" s="326" t="s">
        <v>12</v>
      </c>
      <c r="E73" s="326" t="s">
        <v>25</v>
      </c>
      <c r="F73" s="275"/>
      <c r="G73" s="277"/>
      <c r="H73" s="193" t="s">
        <v>95</v>
      </c>
    </row>
    <row r="74" spans="1:9">
      <c r="A74" s="193">
        <f t="shared" si="2"/>
        <v>68</v>
      </c>
      <c r="B74" s="327"/>
      <c r="C74" s="323"/>
      <c r="D74" s="327"/>
      <c r="E74" s="327"/>
      <c r="F74" s="275"/>
      <c r="G74" s="277"/>
      <c r="H74" s="193" t="s">
        <v>96</v>
      </c>
    </row>
    <row r="75" spans="1:9">
      <c r="A75" s="193">
        <f t="shared" si="2"/>
        <v>69</v>
      </c>
      <c r="B75" s="327"/>
      <c r="C75" s="323"/>
      <c r="D75" s="327"/>
      <c r="E75" s="327"/>
      <c r="F75" s="275"/>
      <c r="G75" s="277"/>
      <c r="H75" s="193" t="s">
        <v>97</v>
      </c>
    </row>
    <row r="76" spans="1:9">
      <c r="A76" s="193">
        <v>70</v>
      </c>
      <c r="B76" s="279" t="s">
        <v>84</v>
      </c>
      <c r="C76" s="275">
        <v>6800</v>
      </c>
      <c r="D76" s="279" t="s">
        <v>12</v>
      </c>
      <c r="E76" s="279" t="s">
        <v>85</v>
      </c>
      <c r="F76" s="275" t="s">
        <v>86</v>
      </c>
      <c r="G76" s="277">
        <v>6</v>
      </c>
      <c r="H76" s="193" t="s">
        <v>98</v>
      </c>
    </row>
    <row r="77" spans="1:9">
      <c r="A77" s="193">
        <v>71</v>
      </c>
      <c r="B77" s="279" t="s">
        <v>99</v>
      </c>
      <c r="C77" s="275">
        <v>6800</v>
      </c>
      <c r="D77" s="279" t="s">
        <v>12</v>
      </c>
      <c r="E77" s="279" t="s">
        <v>13</v>
      </c>
      <c r="F77" s="275" t="s">
        <v>14</v>
      </c>
      <c r="G77" s="277">
        <v>1</v>
      </c>
      <c r="H77" s="193" t="s">
        <v>100</v>
      </c>
    </row>
    <row r="78" spans="1:9">
      <c r="A78" s="193">
        <v>72</v>
      </c>
      <c r="B78" s="194" t="s">
        <v>16</v>
      </c>
      <c r="C78" s="275">
        <v>6800</v>
      </c>
      <c r="D78" s="279" t="s">
        <v>12</v>
      </c>
      <c r="E78" s="279" t="s">
        <v>13</v>
      </c>
      <c r="F78" s="275" t="s">
        <v>14</v>
      </c>
      <c r="G78" s="277">
        <v>1</v>
      </c>
      <c r="H78" s="193" t="s">
        <v>101</v>
      </c>
      <c r="I78" s="51"/>
    </row>
    <row r="79" spans="1:9">
      <c r="A79" s="193">
        <v>73</v>
      </c>
      <c r="B79" s="279" t="s">
        <v>99</v>
      </c>
      <c r="C79" s="275">
        <v>6800</v>
      </c>
      <c r="D79" s="279" t="s">
        <v>12</v>
      </c>
      <c r="E79" s="279" t="s">
        <v>13</v>
      </c>
      <c r="F79" s="275" t="s">
        <v>14</v>
      </c>
      <c r="G79" s="277">
        <v>1</v>
      </c>
      <c r="H79" s="193" t="s">
        <v>102</v>
      </c>
    </row>
    <row r="80" spans="1:9">
      <c r="A80" s="193">
        <f t="shared" ref="A80:A99" si="3">A79+1</f>
        <v>74</v>
      </c>
      <c r="B80" s="279" t="s">
        <v>84</v>
      </c>
      <c r="C80" s="275">
        <v>6800</v>
      </c>
      <c r="D80" s="279" t="s">
        <v>12</v>
      </c>
      <c r="E80" s="279" t="s">
        <v>85</v>
      </c>
      <c r="F80" s="275" t="s">
        <v>86</v>
      </c>
      <c r="G80" s="277">
        <v>6</v>
      </c>
      <c r="H80" s="193" t="s">
        <v>103</v>
      </c>
    </row>
    <row r="81" spans="1:9">
      <c r="A81" s="193">
        <f t="shared" si="3"/>
        <v>75</v>
      </c>
      <c r="B81" s="280"/>
      <c r="C81" s="276"/>
      <c r="D81" s="280"/>
      <c r="E81" s="280"/>
      <c r="F81" s="276"/>
      <c r="G81" s="278"/>
      <c r="H81" s="193" t="s">
        <v>104</v>
      </c>
    </row>
    <row r="82" spans="1:9">
      <c r="A82" s="193">
        <v>76</v>
      </c>
      <c r="B82" s="280"/>
      <c r="C82" s="276"/>
      <c r="D82" s="280"/>
      <c r="E82" s="280"/>
      <c r="F82" s="276"/>
      <c r="G82" s="278"/>
      <c r="H82" s="193" t="s">
        <v>105</v>
      </c>
    </row>
    <row r="83" spans="1:9">
      <c r="A83" s="193">
        <v>77</v>
      </c>
      <c r="B83" s="279" t="s">
        <v>106</v>
      </c>
      <c r="C83" s="275">
        <v>6800</v>
      </c>
      <c r="D83" s="279" t="s">
        <v>12</v>
      </c>
      <c r="E83" s="279" t="s">
        <v>107</v>
      </c>
      <c r="F83" s="275" t="s">
        <v>86</v>
      </c>
      <c r="G83" s="277">
        <v>7</v>
      </c>
      <c r="H83" s="193" t="s">
        <v>108</v>
      </c>
    </row>
    <row r="84" spans="1:9">
      <c r="A84" s="193">
        <v>78</v>
      </c>
      <c r="B84" s="279" t="s">
        <v>11</v>
      </c>
      <c r="C84" s="275">
        <v>6800</v>
      </c>
      <c r="D84" s="237" t="s">
        <v>12</v>
      </c>
      <c r="E84" s="237" t="s">
        <v>13</v>
      </c>
      <c r="F84" s="275" t="s">
        <v>14</v>
      </c>
      <c r="G84" s="277">
        <v>1</v>
      </c>
      <c r="H84" s="193" t="s">
        <v>109</v>
      </c>
      <c r="I84" s="51"/>
    </row>
    <row r="85" spans="1:9">
      <c r="A85" s="193">
        <v>79</v>
      </c>
      <c r="B85" s="279" t="s">
        <v>16</v>
      </c>
      <c r="C85" s="275">
        <v>6800</v>
      </c>
      <c r="D85" s="237" t="s">
        <v>12</v>
      </c>
      <c r="E85" s="237" t="s">
        <v>13</v>
      </c>
      <c r="F85" s="275" t="s">
        <v>14</v>
      </c>
      <c r="G85" s="277">
        <v>1</v>
      </c>
      <c r="H85" s="275" t="s">
        <v>110</v>
      </c>
    </row>
    <row r="86" spans="1:9">
      <c r="A86" s="275">
        <v>80</v>
      </c>
      <c r="B86" s="279" t="s">
        <v>82</v>
      </c>
      <c r="C86" s="275">
        <v>6800</v>
      </c>
      <c r="D86" s="279" t="s">
        <v>12</v>
      </c>
      <c r="E86" s="279" t="s">
        <v>25</v>
      </c>
      <c r="F86" s="275"/>
      <c r="G86" s="277"/>
      <c r="H86" s="193" t="s">
        <v>111</v>
      </c>
    </row>
    <row r="87" spans="1:9">
      <c r="A87" s="275">
        <v>81</v>
      </c>
      <c r="B87" s="237" t="s">
        <v>16</v>
      </c>
      <c r="C87" s="240">
        <v>6800</v>
      </c>
      <c r="D87" s="237" t="s">
        <v>12</v>
      </c>
      <c r="E87" s="237" t="s">
        <v>13</v>
      </c>
      <c r="F87" s="240" t="s">
        <v>14</v>
      </c>
      <c r="G87" s="245">
        <v>1</v>
      </c>
      <c r="H87" s="275" t="s">
        <v>112</v>
      </c>
      <c r="I87" s="51"/>
    </row>
    <row r="88" spans="1:9">
      <c r="A88" s="275">
        <v>82</v>
      </c>
      <c r="B88" s="238"/>
      <c r="C88" s="241"/>
      <c r="D88" s="243"/>
      <c r="E88" s="243"/>
      <c r="F88" s="241"/>
      <c r="G88" s="246"/>
      <c r="H88" s="275" t="s">
        <v>113</v>
      </c>
    </row>
    <row r="89" spans="1:9">
      <c r="A89" s="275">
        <v>83</v>
      </c>
      <c r="B89" s="238"/>
      <c r="C89" s="241"/>
      <c r="D89" s="243"/>
      <c r="E89" s="243"/>
      <c r="F89" s="241"/>
      <c r="G89" s="246"/>
      <c r="H89" s="275" t="s">
        <v>114</v>
      </c>
    </row>
    <row r="90" spans="1:9">
      <c r="A90" s="275">
        <f t="shared" si="3"/>
        <v>84</v>
      </c>
      <c r="B90" s="238"/>
      <c r="C90" s="241"/>
      <c r="D90" s="243"/>
      <c r="E90" s="243"/>
      <c r="F90" s="241"/>
      <c r="G90" s="246"/>
      <c r="H90" s="275" t="s">
        <v>115</v>
      </c>
    </row>
    <row r="91" spans="1:9">
      <c r="A91" s="275">
        <f t="shared" si="3"/>
        <v>85</v>
      </c>
      <c r="B91" s="238"/>
      <c r="C91" s="241"/>
      <c r="D91" s="243"/>
      <c r="E91" s="243"/>
      <c r="F91" s="241"/>
      <c r="G91" s="246"/>
      <c r="H91" s="275" t="s">
        <v>116</v>
      </c>
    </row>
    <row r="92" spans="1:9">
      <c r="A92" s="275">
        <v>86</v>
      </c>
      <c r="B92" s="238"/>
      <c r="C92" s="241"/>
      <c r="D92" s="243"/>
      <c r="E92" s="243"/>
      <c r="F92" s="241"/>
      <c r="G92" s="246"/>
      <c r="H92" s="275" t="s">
        <v>117</v>
      </c>
    </row>
    <row r="93" spans="1:9">
      <c r="A93" s="275">
        <f t="shared" si="3"/>
        <v>87</v>
      </c>
      <c r="B93" s="238"/>
      <c r="C93" s="241"/>
      <c r="D93" s="243"/>
      <c r="E93" s="243"/>
      <c r="F93" s="241"/>
      <c r="G93" s="246"/>
      <c r="H93" s="275" t="s">
        <v>118</v>
      </c>
    </row>
    <row r="94" spans="1:9">
      <c r="A94" s="275">
        <f t="shared" si="3"/>
        <v>88</v>
      </c>
      <c r="B94" s="238"/>
      <c r="C94" s="241"/>
      <c r="D94" s="243"/>
      <c r="E94" s="243"/>
      <c r="F94" s="241"/>
      <c r="G94" s="246"/>
      <c r="H94" s="275" t="s">
        <v>119</v>
      </c>
    </row>
    <row r="95" spans="1:9">
      <c r="A95" s="275">
        <f t="shared" si="3"/>
        <v>89</v>
      </c>
      <c r="B95" s="238"/>
      <c r="C95" s="241"/>
      <c r="D95" s="243"/>
      <c r="E95" s="243"/>
      <c r="F95" s="241"/>
      <c r="G95" s="246"/>
      <c r="H95" s="275" t="s">
        <v>120</v>
      </c>
    </row>
    <row r="96" spans="1:9">
      <c r="A96" s="275">
        <v>90</v>
      </c>
      <c r="B96" s="238"/>
      <c r="C96" s="241"/>
      <c r="D96" s="243"/>
      <c r="E96" s="243"/>
      <c r="F96" s="241"/>
      <c r="G96" s="246"/>
      <c r="H96" s="275" t="s">
        <v>121</v>
      </c>
    </row>
    <row r="97" spans="1:9">
      <c r="A97" s="275">
        <f t="shared" si="3"/>
        <v>91</v>
      </c>
      <c r="B97" s="238"/>
      <c r="C97" s="241"/>
      <c r="D97" s="243"/>
      <c r="E97" s="243"/>
      <c r="F97" s="241"/>
      <c r="G97" s="246"/>
      <c r="H97" s="275" t="s">
        <v>122</v>
      </c>
    </row>
    <row r="98" spans="1:9">
      <c r="A98" s="275">
        <f t="shared" si="3"/>
        <v>92</v>
      </c>
      <c r="B98" s="238"/>
      <c r="C98" s="241"/>
      <c r="D98" s="243"/>
      <c r="E98" s="243"/>
      <c r="F98" s="241"/>
      <c r="G98" s="246"/>
      <c r="H98" s="275" t="s">
        <v>123</v>
      </c>
    </row>
    <row r="99" spans="1:9">
      <c r="A99" s="193">
        <f t="shared" si="3"/>
        <v>93</v>
      </c>
      <c r="B99" s="238"/>
      <c r="C99" s="241"/>
      <c r="D99" s="243"/>
      <c r="E99" s="243"/>
      <c r="F99" s="241"/>
      <c r="G99" s="246"/>
      <c r="H99" s="275" t="s">
        <v>124</v>
      </c>
      <c r="I99" s="51"/>
    </row>
    <row r="100" spans="1:9">
      <c r="A100" s="193">
        <v>94</v>
      </c>
      <c r="B100" s="239"/>
      <c r="C100" s="242"/>
      <c r="D100" s="244"/>
      <c r="E100" s="244"/>
      <c r="F100" s="242"/>
      <c r="G100" s="247"/>
      <c r="H100" s="193" t="s">
        <v>125</v>
      </c>
      <c r="I100" s="51"/>
    </row>
    <row r="101" spans="1:9">
      <c r="A101" s="193">
        <v>95</v>
      </c>
      <c r="B101" s="326" t="s">
        <v>126</v>
      </c>
      <c r="C101" s="322">
        <v>6800</v>
      </c>
      <c r="D101" s="326" t="s">
        <v>12</v>
      </c>
      <c r="E101" s="326" t="s">
        <v>127</v>
      </c>
      <c r="F101" s="322" t="s">
        <v>86</v>
      </c>
      <c r="G101" s="324">
        <v>77</v>
      </c>
      <c r="H101" s="193" t="s">
        <v>128</v>
      </c>
    </row>
    <row r="102" spans="1:9">
      <c r="A102" s="193">
        <v>96</v>
      </c>
      <c r="B102" s="328"/>
      <c r="C102" s="323"/>
      <c r="D102" s="327"/>
      <c r="E102" s="327"/>
      <c r="F102" s="323"/>
      <c r="G102" s="325"/>
      <c r="H102" s="193" t="s">
        <v>129</v>
      </c>
    </row>
    <row r="103" spans="1:9">
      <c r="A103" s="193">
        <v>97</v>
      </c>
      <c r="B103" s="328"/>
      <c r="C103" s="323"/>
      <c r="D103" s="327"/>
      <c r="E103" s="327"/>
      <c r="F103" s="323"/>
      <c r="G103" s="325"/>
      <c r="H103" s="193" t="s">
        <v>130</v>
      </c>
    </row>
    <row r="104" spans="1:9">
      <c r="A104" s="193">
        <v>98</v>
      </c>
      <c r="B104" s="279" t="s">
        <v>24</v>
      </c>
      <c r="C104" s="275">
        <v>6800</v>
      </c>
      <c r="D104" s="279" t="s">
        <v>12</v>
      </c>
      <c r="E104" s="279" t="s">
        <v>25</v>
      </c>
      <c r="F104" s="275"/>
      <c r="G104" s="277"/>
      <c r="H104" s="193" t="s">
        <v>131</v>
      </c>
    </row>
    <row r="105" spans="1:9">
      <c r="A105" s="275">
        <v>99</v>
      </c>
      <c r="B105" s="248" t="s">
        <v>99</v>
      </c>
      <c r="C105" s="240">
        <v>6800</v>
      </c>
      <c r="D105" s="248" t="s">
        <v>12</v>
      </c>
      <c r="E105" s="248" t="s">
        <v>13</v>
      </c>
      <c r="F105" s="240" t="s">
        <v>14</v>
      </c>
      <c r="G105" s="245">
        <v>1</v>
      </c>
      <c r="H105" s="193" t="s">
        <v>132</v>
      </c>
    </row>
    <row r="106" spans="1:9">
      <c r="A106" s="275">
        <v>100</v>
      </c>
      <c r="B106" s="252"/>
      <c r="C106" s="250"/>
      <c r="D106" s="252"/>
      <c r="E106" s="252"/>
      <c r="F106" s="250"/>
      <c r="G106" s="251"/>
      <c r="H106" s="275" t="s">
        <v>133</v>
      </c>
    </row>
    <row r="107" spans="1:9">
      <c r="A107" s="275">
        <v>101</v>
      </c>
      <c r="B107" s="252"/>
      <c r="C107" s="250"/>
      <c r="D107" s="252"/>
      <c r="E107" s="252"/>
      <c r="F107" s="250"/>
      <c r="G107" s="251"/>
      <c r="H107" s="275" t="s">
        <v>134</v>
      </c>
    </row>
    <row r="108" spans="1:9">
      <c r="A108" s="275">
        <v>102</v>
      </c>
      <c r="B108" s="252"/>
      <c r="C108" s="250"/>
      <c r="D108" s="252"/>
      <c r="E108" s="252"/>
      <c r="F108" s="250"/>
      <c r="G108" s="251"/>
      <c r="H108" s="275" t="s">
        <v>135</v>
      </c>
    </row>
    <row r="109" spans="1:9">
      <c r="A109" s="275">
        <v>103</v>
      </c>
      <c r="B109" s="244"/>
      <c r="C109" s="242"/>
      <c r="D109" s="244"/>
      <c r="E109" s="244"/>
      <c r="F109" s="242"/>
      <c r="G109" s="247"/>
      <c r="H109" s="193" t="s">
        <v>136</v>
      </c>
    </row>
    <row r="110" spans="1:9">
      <c r="A110" s="193">
        <v>104</v>
      </c>
      <c r="B110" s="279" t="s">
        <v>137</v>
      </c>
      <c r="C110" s="275">
        <v>6800</v>
      </c>
      <c r="D110" s="279" t="s">
        <v>12</v>
      </c>
      <c r="E110" s="279" t="s">
        <v>138</v>
      </c>
      <c r="F110" s="275" t="s">
        <v>86</v>
      </c>
      <c r="G110" s="277">
        <v>4</v>
      </c>
      <c r="H110" s="193" t="s">
        <v>139</v>
      </c>
    </row>
    <row r="111" spans="1:9">
      <c r="A111" s="275">
        <v>105</v>
      </c>
      <c r="B111" s="279" t="s">
        <v>140</v>
      </c>
      <c r="C111" s="275">
        <v>6800</v>
      </c>
      <c r="D111" s="279" t="s">
        <v>12</v>
      </c>
      <c r="E111" s="279" t="s">
        <v>89</v>
      </c>
      <c r="F111" s="191" t="s">
        <v>90</v>
      </c>
      <c r="G111" s="192">
        <v>1</v>
      </c>
      <c r="H111" s="193" t="s">
        <v>141</v>
      </c>
      <c r="I111" s="51"/>
    </row>
    <row r="112" spans="1:9">
      <c r="A112" s="250">
        <v>106</v>
      </c>
      <c r="B112" s="248" t="s">
        <v>99</v>
      </c>
      <c r="C112" s="240">
        <v>6800</v>
      </c>
      <c r="D112" s="248" t="s">
        <v>12</v>
      </c>
      <c r="E112" s="248" t="s">
        <v>13</v>
      </c>
      <c r="F112" s="240" t="s">
        <v>14</v>
      </c>
      <c r="G112" s="245">
        <v>1</v>
      </c>
      <c r="H112" s="193" t="s">
        <v>142</v>
      </c>
    </row>
    <row r="113" spans="1:8">
      <c r="A113" s="193">
        <v>107</v>
      </c>
      <c r="B113" s="279" t="s">
        <v>24</v>
      </c>
      <c r="C113" s="275">
        <v>6800</v>
      </c>
      <c r="D113" s="279" t="s">
        <v>12</v>
      </c>
      <c r="E113" s="279" t="s">
        <v>25</v>
      </c>
      <c r="F113" s="275"/>
      <c r="G113" s="277"/>
      <c r="H113" s="193" t="s">
        <v>143</v>
      </c>
    </row>
    <row r="114" spans="1:8">
      <c r="A114" s="193">
        <v>108</v>
      </c>
      <c r="B114" s="279" t="s">
        <v>24</v>
      </c>
      <c r="C114" s="275">
        <v>6800</v>
      </c>
      <c r="D114" s="279" t="s">
        <v>12</v>
      </c>
      <c r="E114" s="279" t="s">
        <v>25</v>
      </c>
      <c r="F114" s="275"/>
      <c r="G114" s="277"/>
      <c r="H114" s="193" t="s">
        <v>144</v>
      </c>
    </row>
  </sheetData>
  <mergeCells count="16">
    <mergeCell ref="F101:F103"/>
    <mergeCell ref="G101:G103"/>
    <mergeCell ref="B73:B75"/>
    <mergeCell ref="C73:C75"/>
    <mergeCell ref="D73:D75"/>
    <mergeCell ref="E73:E75"/>
    <mergeCell ref="B101:B103"/>
    <mergeCell ref="C101:C103"/>
    <mergeCell ref="D101:D103"/>
    <mergeCell ref="E101:E103"/>
    <mergeCell ref="A18:H18"/>
    <mergeCell ref="A1:H2"/>
    <mergeCell ref="A3:A4"/>
    <mergeCell ref="B3:G3"/>
    <mergeCell ref="H3:H4"/>
    <mergeCell ref="A5:H5"/>
  </mergeCells>
  <phoneticPr fontId="0" type="noConversion"/>
  <pageMargins left="0.19685039370078741" right="0.19685039370078741" top="0.31496062992125984" bottom="0.31496062992125984" header="0.19685039370078741" footer="0.19685039370078741"/>
  <pageSetup paperSize="8" scale="56" fitToHeight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4"/>
  <sheetViews>
    <sheetView topLeftCell="A184" workbookViewId="0">
      <selection sqref="A1:IV65536"/>
    </sheetView>
  </sheetViews>
  <sheetFormatPr defaultRowHeight="15"/>
  <cols>
    <col min="7" max="7" width="48.42578125" style="74" customWidth="1"/>
    <col min="8" max="8" width="24.7109375" customWidth="1"/>
  </cols>
  <sheetData>
    <row r="1" spans="1:8">
      <c r="A1" s="396" t="s">
        <v>0</v>
      </c>
      <c r="B1" s="397"/>
      <c r="C1" s="397"/>
      <c r="D1" s="397"/>
      <c r="E1" s="397"/>
      <c r="F1" s="397"/>
      <c r="G1" s="397"/>
    </row>
    <row r="2" spans="1:8" ht="15.75" thickBot="1">
      <c r="A2" s="398"/>
      <c r="B2" s="399"/>
      <c r="C2" s="399"/>
      <c r="D2" s="399"/>
      <c r="E2" s="399"/>
      <c r="F2" s="399"/>
      <c r="G2" s="399"/>
    </row>
    <row r="3" spans="1:8" ht="16.5" thickBot="1">
      <c r="A3" s="65" t="s">
        <v>493</v>
      </c>
      <c r="B3" s="66" t="s">
        <v>5</v>
      </c>
      <c r="C3" s="66" t="s">
        <v>6</v>
      </c>
      <c r="D3" s="66" t="s">
        <v>7</v>
      </c>
      <c r="E3" s="67" t="s">
        <v>494</v>
      </c>
      <c r="F3" s="66" t="s">
        <v>495</v>
      </c>
      <c r="G3" s="76" t="s">
        <v>3</v>
      </c>
      <c r="H3" s="72"/>
    </row>
    <row r="4" spans="1:8" ht="16.5" thickBot="1">
      <c r="A4" s="68" t="s">
        <v>496</v>
      </c>
      <c r="B4" s="69">
        <v>6800</v>
      </c>
      <c r="C4" s="70" t="s">
        <v>12</v>
      </c>
      <c r="D4" s="70" t="s">
        <v>150</v>
      </c>
      <c r="E4" s="70" t="s">
        <v>14</v>
      </c>
      <c r="F4" s="71" t="s">
        <v>151</v>
      </c>
      <c r="G4" s="77" t="s">
        <v>15</v>
      </c>
      <c r="H4">
        <f>VLOOKUP(G4,Munka1!P:Q,2,FALSE)</f>
        <v>290883</v>
      </c>
    </row>
    <row r="5" spans="1:8" ht="16.5" thickBot="1">
      <c r="A5" s="68" t="s">
        <v>497</v>
      </c>
      <c r="B5" s="69">
        <v>6800</v>
      </c>
      <c r="C5" s="70" t="s">
        <v>12</v>
      </c>
      <c r="D5" s="70" t="s">
        <v>153</v>
      </c>
      <c r="E5" s="70" t="s">
        <v>86</v>
      </c>
      <c r="F5" s="71"/>
      <c r="G5" s="77" t="s">
        <v>17</v>
      </c>
      <c r="H5">
        <f>VLOOKUP(G5,Munka1!P:Q,2,FALSE)</f>
        <v>324</v>
      </c>
    </row>
    <row r="6" spans="1:8" ht="16.5" thickBot="1">
      <c r="A6" s="68" t="s">
        <v>498</v>
      </c>
      <c r="B6" s="69">
        <v>6800</v>
      </c>
      <c r="C6" s="70" t="s">
        <v>12</v>
      </c>
      <c r="D6" s="70" t="s">
        <v>154</v>
      </c>
      <c r="E6" s="70" t="s">
        <v>86</v>
      </c>
      <c r="F6" s="71" t="s">
        <v>155</v>
      </c>
      <c r="G6" s="77" t="s">
        <v>18</v>
      </c>
      <c r="H6">
        <f>VLOOKUP(G6,Munka1!P:Q,2,FALSE)</f>
        <v>10451</v>
      </c>
    </row>
    <row r="7" spans="1:8" ht="16.5" thickBot="1">
      <c r="A7" s="68" t="s">
        <v>499</v>
      </c>
      <c r="B7" s="69">
        <v>6800</v>
      </c>
      <c r="C7" s="70" t="s">
        <v>12</v>
      </c>
      <c r="D7" s="70" t="s">
        <v>156</v>
      </c>
      <c r="E7" s="70" t="s">
        <v>86</v>
      </c>
      <c r="F7" s="71"/>
      <c r="G7" s="77" t="s">
        <v>19</v>
      </c>
      <c r="H7">
        <f>VLOOKUP(G7,Munka1!P:Q,2,FALSE)</f>
        <v>2868</v>
      </c>
    </row>
    <row r="8" spans="1:8" ht="16.5" thickBot="1">
      <c r="A8" s="68" t="s">
        <v>500</v>
      </c>
      <c r="B8" s="69">
        <v>6800</v>
      </c>
      <c r="C8" s="70" t="s">
        <v>12</v>
      </c>
      <c r="D8" s="70" t="s">
        <v>347</v>
      </c>
      <c r="E8" s="70" t="s">
        <v>86</v>
      </c>
      <c r="F8" s="71" t="s">
        <v>348</v>
      </c>
      <c r="G8" s="77" t="s">
        <v>346</v>
      </c>
      <c r="H8">
        <f>VLOOKUP(G8,Munka1!P:Q,2,FALSE)</f>
        <v>0</v>
      </c>
    </row>
    <row r="9" spans="1:8" ht="16.5" thickBot="1">
      <c r="A9" s="68" t="s">
        <v>501</v>
      </c>
      <c r="B9" s="69">
        <v>6800</v>
      </c>
      <c r="C9" s="70" t="s">
        <v>12</v>
      </c>
      <c r="D9" s="70" t="s">
        <v>351</v>
      </c>
      <c r="E9" s="70" t="s">
        <v>86</v>
      </c>
      <c r="F9" s="71" t="s">
        <v>182</v>
      </c>
      <c r="G9" s="77" t="s">
        <v>350</v>
      </c>
      <c r="H9">
        <f>VLOOKUP(G9,Munka1!P:Q,2,FALSE)</f>
        <v>59516</v>
      </c>
    </row>
    <row r="10" spans="1:8" ht="16.5" thickBot="1">
      <c r="A10" s="68" t="s">
        <v>502</v>
      </c>
      <c r="B10" s="69">
        <v>6800</v>
      </c>
      <c r="C10" s="70" t="s">
        <v>12</v>
      </c>
      <c r="D10" s="70" t="s">
        <v>160</v>
      </c>
      <c r="E10" s="70" t="s">
        <v>86</v>
      </c>
      <c r="F10" s="71"/>
      <c r="G10" s="77" t="s">
        <v>20</v>
      </c>
      <c r="H10">
        <f>VLOOKUP(G10,Munka1!P:Q,2,FALSE)</f>
        <v>54427</v>
      </c>
    </row>
    <row r="11" spans="1:8" ht="16.5" thickBot="1">
      <c r="A11" s="68" t="s">
        <v>503</v>
      </c>
      <c r="B11" s="69">
        <v>6800</v>
      </c>
      <c r="C11" s="70" t="s">
        <v>12</v>
      </c>
      <c r="D11" s="70" t="s">
        <v>13</v>
      </c>
      <c r="E11" s="70" t="s">
        <v>14</v>
      </c>
      <c r="F11" s="71" t="s">
        <v>151</v>
      </c>
      <c r="G11" s="77" t="s">
        <v>353</v>
      </c>
      <c r="H11">
        <f>VLOOKUP(G11,Munka1!P:Q,2,FALSE)</f>
        <v>1226</v>
      </c>
    </row>
    <row r="12" spans="1:8" ht="16.5" thickBot="1">
      <c r="A12" s="68" t="s">
        <v>504</v>
      </c>
      <c r="B12" s="69">
        <v>6800</v>
      </c>
      <c r="C12" s="70" t="s">
        <v>12</v>
      </c>
      <c r="D12" s="70" t="s">
        <v>355</v>
      </c>
      <c r="E12" s="70"/>
      <c r="F12" s="71"/>
      <c r="G12" s="77" t="s">
        <v>354</v>
      </c>
      <c r="H12">
        <f>VLOOKUP(G12,Munka1!P:Q,2,FALSE)</f>
        <v>0</v>
      </c>
    </row>
    <row r="13" spans="1:8" ht="16.5" thickBot="1">
      <c r="A13" s="68" t="s">
        <v>505</v>
      </c>
      <c r="B13" s="69">
        <v>6800</v>
      </c>
      <c r="C13" s="70" t="s">
        <v>12</v>
      </c>
      <c r="D13" s="70" t="s">
        <v>158</v>
      </c>
      <c r="E13" s="70" t="s">
        <v>90</v>
      </c>
      <c r="F13" s="71" t="s">
        <v>159</v>
      </c>
      <c r="G13" s="77" t="s">
        <v>26</v>
      </c>
      <c r="H13">
        <f>VLOOKUP(G13,Munka1!P:Q,2,FALSE)</f>
        <v>180145</v>
      </c>
    </row>
    <row r="14" spans="1:8" ht="16.5" thickBot="1">
      <c r="A14" s="68" t="s">
        <v>506</v>
      </c>
      <c r="B14" s="69">
        <v>6800</v>
      </c>
      <c r="C14" s="70" t="s">
        <v>12</v>
      </c>
      <c r="D14" s="70" t="s">
        <v>166</v>
      </c>
      <c r="E14" s="70" t="s">
        <v>86</v>
      </c>
      <c r="F14" s="71" t="s">
        <v>479</v>
      </c>
      <c r="G14" s="77" t="s">
        <v>369</v>
      </c>
      <c r="H14">
        <f>VLOOKUP(G14,Munka1!P:Q,2,FALSE)</f>
        <v>82623</v>
      </c>
    </row>
    <row r="15" spans="1:8" ht="16.5" thickBot="1">
      <c r="A15" s="68" t="s">
        <v>507</v>
      </c>
      <c r="B15" s="69">
        <v>6800</v>
      </c>
      <c r="C15" s="70" t="s">
        <v>12</v>
      </c>
      <c r="D15" s="70" t="s">
        <v>170</v>
      </c>
      <c r="E15" s="70" t="s">
        <v>86</v>
      </c>
      <c r="F15" s="71" t="s">
        <v>358</v>
      </c>
      <c r="G15" s="77" t="s">
        <v>34</v>
      </c>
      <c r="H15">
        <f>VLOOKUP(G15,Munka1!P:Q,2,FALSE)</f>
        <v>6927</v>
      </c>
    </row>
    <row r="16" spans="1:8" ht="16.5" thickBot="1">
      <c r="A16" s="68" t="s">
        <v>508</v>
      </c>
      <c r="B16" s="69">
        <v>6800</v>
      </c>
      <c r="C16" s="70" t="s">
        <v>12</v>
      </c>
      <c r="D16" s="70" t="s">
        <v>173</v>
      </c>
      <c r="E16" s="70" t="s">
        <v>86</v>
      </c>
      <c r="F16" s="71" t="s">
        <v>174</v>
      </c>
      <c r="G16" s="77" t="s">
        <v>35</v>
      </c>
      <c r="H16">
        <f>VLOOKUP(G16,Munka1!P:Q,2,FALSE)</f>
        <v>2910</v>
      </c>
    </row>
    <row r="17" spans="1:8" ht="16.5" thickBot="1">
      <c r="A17" s="68" t="s">
        <v>509</v>
      </c>
      <c r="B17" s="69">
        <v>6800</v>
      </c>
      <c r="C17" s="70" t="s">
        <v>12</v>
      </c>
      <c r="D17" s="70" t="s">
        <v>173</v>
      </c>
      <c r="E17" s="70" t="s">
        <v>86</v>
      </c>
      <c r="F17" s="71" t="s">
        <v>174</v>
      </c>
      <c r="G17" s="77" t="s">
        <v>36</v>
      </c>
      <c r="H17">
        <f>VLOOKUP(G17,Munka1!P:Q,2,FALSE)</f>
        <v>440</v>
      </c>
    </row>
    <row r="18" spans="1:8" ht="16.5" thickBot="1">
      <c r="A18" s="68" t="s">
        <v>510</v>
      </c>
      <c r="B18" s="69">
        <v>6800</v>
      </c>
      <c r="C18" s="70" t="s">
        <v>12</v>
      </c>
      <c r="D18" s="70" t="s">
        <v>173</v>
      </c>
      <c r="E18" s="70" t="s">
        <v>86</v>
      </c>
      <c r="F18" s="71" t="s">
        <v>174</v>
      </c>
      <c r="G18" s="77" t="s">
        <v>37</v>
      </c>
      <c r="H18">
        <f>VLOOKUP(G18,Munka1!P:Q,2,FALSE)</f>
        <v>0</v>
      </c>
    </row>
    <row r="19" spans="1:8" ht="16.5" thickBot="1">
      <c r="A19" s="68" t="s">
        <v>511</v>
      </c>
      <c r="B19" s="69">
        <v>6800</v>
      </c>
      <c r="C19" s="70" t="s">
        <v>12</v>
      </c>
      <c r="D19" s="70" t="s">
        <v>176</v>
      </c>
      <c r="E19" s="70" t="s">
        <v>86</v>
      </c>
      <c r="F19" s="71" t="s">
        <v>177</v>
      </c>
      <c r="G19" s="77" t="s">
        <v>38</v>
      </c>
      <c r="H19">
        <f>VLOOKUP(G19,Munka1!P:Q,2,FALSE)</f>
        <v>5763</v>
      </c>
    </row>
    <row r="20" spans="1:8" ht="16.5" thickBot="1">
      <c r="A20" s="68" t="s">
        <v>512</v>
      </c>
      <c r="B20" s="69">
        <v>6800</v>
      </c>
      <c r="C20" s="70" t="s">
        <v>12</v>
      </c>
      <c r="D20" s="70" t="s">
        <v>178</v>
      </c>
      <c r="E20" s="70" t="s">
        <v>86</v>
      </c>
      <c r="F20" s="71" t="s">
        <v>179</v>
      </c>
      <c r="G20" s="77" t="s">
        <v>39</v>
      </c>
      <c r="H20">
        <f>VLOOKUP(G20,Munka1!P:Q,2,FALSE)</f>
        <v>7365</v>
      </c>
    </row>
    <row r="21" spans="1:8" ht="16.5" thickBot="1">
      <c r="A21" s="68" t="s">
        <v>513</v>
      </c>
      <c r="B21" s="69">
        <v>6800</v>
      </c>
      <c r="C21" s="70" t="s">
        <v>12</v>
      </c>
      <c r="D21" s="70" t="s">
        <v>180</v>
      </c>
      <c r="E21" s="70" t="s">
        <v>86</v>
      </c>
      <c r="F21" s="71" t="s">
        <v>223</v>
      </c>
      <c r="G21" s="77" t="s">
        <v>40</v>
      </c>
      <c r="H21">
        <f>VLOOKUP(G21,Munka1!P:Q,2,FALSE)</f>
        <v>7287</v>
      </c>
    </row>
    <row r="22" spans="1:8" ht="16.5" thickBot="1">
      <c r="A22" s="68" t="s">
        <v>514</v>
      </c>
      <c r="B22" s="69">
        <v>6800</v>
      </c>
      <c r="C22" s="70" t="s">
        <v>12</v>
      </c>
      <c r="D22" s="70" t="s">
        <v>180</v>
      </c>
      <c r="E22" s="70" t="s">
        <v>86</v>
      </c>
      <c r="F22" s="71" t="s">
        <v>182</v>
      </c>
      <c r="G22" s="77" t="s">
        <v>41</v>
      </c>
      <c r="H22">
        <f>VLOOKUP(G22,Munka1!P:Q,2,FALSE)</f>
        <v>212</v>
      </c>
    </row>
    <row r="23" spans="1:8" ht="16.5" thickBot="1">
      <c r="A23" s="68" t="s">
        <v>515</v>
      </c>
      <c r="B23" s="69">
        <v>6800</v>
      </c>
      <c r="C23" s="70" t="s">
        <v>12</v>
      </c>
      <c r="D23" s="70" t="s">
        <v>180</v>
      </c>
      <c r="E23" s="70" t="s">
        <v>86</v>
      </c>
      <c r="F23" s="71" t="s">
        <v>182</v>
      </c>
      <c r="G23" s="77" t="s">
        <v>42</v>
      </c>
      <c r="H23">
        <f>VLOOKUP(G23,Munka1!P:Q,2,FALSE)</f>
        <v>5980</v>
      </c>
    </row>
    <row r="24" spans="1:8" ht="16.5" thickBot="1">
      <c r="A24" s="68" t="s">
        <v>516</v>
      </c>
      <c r="B24" s="69">
        <v>6800</v>
      </c>
      <c r="C24" s="70" t="s">
        <v>12</v>
      </c>
      <c r="D24" s="70" t="s">
        <v>183</v>
      </c>
      <c r="E24" s="70" t="s">
        <v>14</v>
      </c>
      <c r="F24" s="71" t="s">
        <v>184</v>
      </c>
      <c r="G24" s="77" t="s">
        <v>43</v>
      </c>
      <c r="H24">
        <f>VLOOKUP(G24,Munka1!P:Q,2,FALSE)</f>
        <v>2911</v>
      </c>
    </row>
    <row r="25" spans="1:8" ht="16.5" thickBot="1">
      <c r="A25" s="68" t="s">
        <v>517</v>
      </c>
      <c r="B25" s="69">
        <v>6800</v>
      </c>
      <c r="C25" s="70" t="s">
        <v>12</v>
      </c>
      <c r="D25" s="70" t="s">
        <v>185</v>
      </c>
      <c r="E25" s="70" t="s">
        <v>86</v>
      </c>
      <c r="F25" s="71" t="s">
        <v>186</v>
      </c>
      <c r="G25" s="77" t="s">
        <v>44</v>
      </c>
      <c r="H25">
        <f>VLOOKUP(G25,Munka1!P:Q,2,FALSE)</f>
        <v>7502</v>
      </c>
    </row>
    <row r="26" spans="1:8" ht="16.5" thickBot="1">
      <c r="A26" s="68" t="s">
        <v>518</v>
      </c>
      <c r="B26" s="69">
        <v>6800</v>
      </c>
      <c r="C26" s="70" t="s">
        <v>12</v>
      </c>
      <c r="D26" s="70" t="s">
        <v>187</v>
      </c>
      <c r="E26" s="70" t="s">
        <v>86</v>
      </c>
      <c r="F26" s="71" t="s">
        <v>188</v>
      </c>
      <c r="G26" s="77" t="s">
        <v>45</v>
      </c>
      <c r="H26">
        <f>VLOOKUP(G26,Munka1!P:Q,2,FALSE)</f>
        <v>4411</v>
      </c>
    </row>
    <row r="27" spans="1:8" ht="16.5" thickBot="1">
      <c r="A27" s="68" t="s">
        <v>519</v>
      </c>
      <c r="B27" s="69">
        <v>6800</v>
      </c>
      <c r="C27" s="70" t="s">
        <v>12</v>
      </c>
      <c r="D27" s="70" t="s">
        <v>189</v>
      </c>
      <c r="E27" s="70" t="s">
        <v>86</v>
      </c>
      <c r="F27" s="71" t="s">
        <v>190</v>
      </c>
      <c r="G27" s="77" t="s">
        <v>46</v>
      </c>
      <c r="H27">
        <f>VLOOKUP(G27,Munka1!P:Q,2,FALSE)</f>
        <v>4659</v>
      </c>
    </row>
    <row r="28" spans="1:8" ht="16.5" thickBot="1">
      <c r="A28" s="68" t="s">
        <v>520</v>
      </c>
      <c r="B28" s="69">
        <v>6800</v>
      </c>
      <c r="C28" s="70" t="s">
        <v>362</v>
      </c>
      <c r="D28" s="70" t="s">
        <v>363</v>
      </c>
      <c r="E28" s="70" t="s">
        <v>86</v>
      </c>
      <c r="F28" s="71" t="s">
        <v>196</v>
      </c>
      <c r="G28" s="77" t="s">
        <v>361</v>
      </c>
      <c r="H28">
        <f>VLOOKUP(G28,Munka1!P:Q,2,FALSE)</f>
        <v>4417</v>
      </c>
    </row>
    <row r="29" spans="1:8" ht="16.5" thickBot="1">
      <c r="A29" s="68" t="s">
        <v>521</v>
      </c>
      <c r="B29" s="69">
        <v>6800</v>
      </c>
      <c r="C29" s="70" t="s">
        <v>362</v>
      </c>
      <c r="D29" s="70" t="s">
        <v>363</v>
      </c>
      <c r="E29" s="70" t="s">
        <v>86</v>
      </c>
      <c r="F29" s="71" t="s">
        <v>196</v>
      </c>
      <c r="G29" s="77" t="s">
        <v>364</v>
      </c>
      <c r="H29">
        <f>VLOOKUP(G29,Munka1!P:Q,2,FALSE)</f>
        <v>0</v>
      </c>
    </row>
    <row r="30" spans="1:8" ht="16.5" thickBot="1">
      <c r="A30" s="68" t="s">
        <v>522</v>
      </c>
      <c r="B30" s="69">
        <v>6806</v>
      </c>
      <c r="C30" s="70" t="s">
        <v>192</v>
      </c>
      <c r="D30" s="70" t="s">
        <v>193</v>
      </c>
      <c r="E30" s="70" t="s">
        <v>86</v>
      </c>
      <c r="F30" s="71" t="s">
        <v>194</v>
      </c>
      <c r="G30" s="77" t="s">
        <v>47</v>
      </c>
      <c r="H30">
        <f>VLOOKUP(G30,Munka1!P:Q,2,FALSE)</f>
        <v>3165</v>
      </c>
    </row>
    <row r="31" spans="1:8" ht="16.5" thickBot="1">
      <c r="A31" s="68" t="s">
        <v>523</v>
      </c>
      <c r="B31" s="69">
        <v>6800</v>
      </c>
      <c r="C31" s="70" t="s">
        <v>12</v>
      </c>
      <c r="D31" s="70" t="s">
        <v>195</v>
      </c>
      <c r="E31" s="70" t="s">
        <v>86</v>
      </c>
      <c r="F31" s="71" t="s">
        <v>196</v>
      </c>
      <c r="G31" s="77" t="s">
        <v>48</v>
      </c>
      <c r="H31">
        <f>VLOOKUP(G31,Munka1!P:Q,2,FALSE)</f>
        <v>6744</v>
      </c>
    </row>
    <row r="32" spans="1:8" ht="16.5" thickBot="1">
      <c r="A32" s="68" t="s">
        <v>524</v>
      </c>
      <c r="B32" s="69">
        <v>6800</v>
      </c>
      <c r="C32" s="70" t="s">
        <v>12</v>
      </c>
      <c r="D32" s="70" t="s">
        <v>197</v>
      </c>
      <c r="E32" s="70" t="s">
        <v>86</v>
      </c>
      <c r="F32" s="71" t="s">
        <v>366</v>
      </c>
      <c r="G32" s="77" t="s">
        <v>49</v>
      </c>
      <c r="H32">
        <f>VLOOKUP(G32,Munka1!P:Q,2,FALSE)</f>
        <v>3637</v>
      </c>
    </row>
    <row r="33" spans="1:8" ht="16.5" thickBot="1">
      <c r="A33" s="68" t="s">
        <v>525</v>
      </c>
      <c r="B33" s="69">
        <v>6800</v>
      </c>
      <c r="C33" s="70" t="s">
        <v>12</v>
      </c>
      <c r="D33" s="70" t="s">
        <v>197</v>
      </c>
      <c r="E33" s="70" t="s">
        <v>86</v>
      </c>
      <c r="F33" s="71" t="s">
        <v>366</v>
      </c>
      <c r="G33" s="77" t="s">
        <v>50</v>
      </c>
      <c r="H33">
        <f>VLOOKUP(G33,Munka1!P:Q,2,FALSE)</f>
        <v>1801</v>
      </c>
    </row>
    <row r="34" spans="1:8" ht="16.5" thickBot="1">
      <c r="A34" s="68" t="s">
        <v>526</v>
      </c>
      <c r="B34" s="69">
        <v>6800</v>
      </c>
      <c r="C34" s="70" t="s">
        <v>199</v>
      </c>
      <c r="D34" s="70" t="s">
        <v>200</v>
      </c>
      <c r="E34" s="70" t="s">
        <v>86</v>
      </c>
      <c r="F34" s="71" t="s">
        <v>201</v>
      </c>
      <c r="G34" s="77" t="s">
        <v>51</v>
      </c>
      <c r="H34">
        <f>VLOOKUP(G34,Munka1!P:Q,2,FALSE)</f>
        <v>553</v>
      </c>
    </row>
    <row r="35" spans="1:8" ht="16.5" thickBot="1">
      <c r="A35" s="68" t="s">
        <v>527</v>
      </c>
      <c r="B35" s="69">
        <v>6800</v>
      </c>
      <c r="C35" s="70" t="s">
        <v>368</v>
      </c>
      <c r="D35" s="70" t="s">
        <v>200</v>
      </c>
      <c r="E35" s="70" t="s">
        <v>86</v>
      </c>
      <c r="F35" s="71" t="s">
        <v>196</v>
      </c>
      <c r="G35" s="77" t="s">
        <v>345</v>
      </c>
      <c r="H35">
        <f>VLOOKUP(G35,Munka1!P:Q,2,FALSE)</f>
        <v>23</v>
      </c>
    </row>
    <row r="36" spans="1:8" ht="16.5" thickBot="1">
      <c r="A36" s="68" t="s">
        <v>528</v>
      </c>
      <c r="B36" s="69">
        <v>6800</v>
      </c>
      <c r="C36" s="70" t="s">
        <v>12</v>
      </c>
      <c r="D36" s="70" t="s">
        <v>202</v>
      </c>
      <c r="E36" s="70" t="s">
        <v>86</v>
      </c>
      <c r="F36" s="71" t="s">
        <v>182</v>
      </c>
      <c r="G36" s="77" t="s">
        <v>52</v>
      </c>
      <c r="H36">
        <f>VLOOKUP(G36,Munka1!P:Q,2,FALSE)</f>
        <v>20</v>
      </c>
    </row>
    <row r="37" spans="1:8" ht="16.5" thickBot="1">
      <c r="A37" s="68" t="s">
        <v>529</v>
      </c>
      <c r="B37" s="69">
        <v>6800</v>
      </c>
      <c r="C37" s="70" t="s">
        <v>12</v>
      </c>
      <c r="D37" s="70" t="s">
        <v>127</v>
      </c>
      <c r="E37" s="70" t="s">
        <v>86</v>
      </c>
      <c r="F37" s="71" t="s">
        <v>371</v>
      </c>
      <c r="G37" s="77" t="s">
        <v>370</v>
      </c>
      <c r="H37">
        <f>VLOOKUP(G37,Munka1!P:Q,2,FALSE)</f>
        <v>22333</v>
      </c>
    </row>
    <row r="38" spans="1:8" ht="16.5" thickBot="1">
      <c r="A38" s="68" t="s">
        <v>530</v>
      </c>
      <c r="B38" s="69">
        <v>6800</v>
      </c>
      <c r="C38" s="70" t="s">
        <v>12</v>
      </c>
      <c r="D38" s="70" t="s">
        <v>373</v>
      </c>
      <c r="E38" s="70" t="s">
        <v>86</v>
      </c>
      <c r="F38" s="71" t="s">
        <v>182</v>
      </c>
      <c r="G38" s="77" t="s">
        <v>365</v>
      </c>
      <c r="H38">
        <f>VLOOKUP(G38,Munka1!P:Q,2,FALSE)</f>
        <v>2137</v>
      </c>
    </row>
    <row r="39" spans="1:8" ht="16.5" thickBot="1">
      <c r="A39" s="68" t="s">
        <v>531</v>
      </c>
      <c r="B39" s="69">
        <v>6800</v>
      </c>
      <c r="C39" s="70" t="s">
        <v>12</v>
      </c>
      <c r="D39" s="70" t="s">
        <v>127</v>
      </c>
      <c r="E39" s="70" t="s">
        <v>14</v>
      </c>
      <c r="F39" s="71" t="s">
        <v>196</v>
      </c>
      <c r="G39" s="77" t="s">
        <v>375</v>
      </c>
      <c r="H39">
        <f>VLOOKUP(G39,Munka1!P:Q,2,FALSE)</f>
        <v>45962</v>
      </c>
    </row>
    <row r="40" spans="1:8" ht="16.5" thickBot="1">
      <c r="A40" s="68" t="s">
        <v>532</v>
      </c>
      <c r="B40" s="69">
        <v>6800</v>
      </c>
      <c r="C40" s="70" t="s">
        <v>12</v>
      </c>
      <c r="D40" s="70" t="s">
        <v>203</v>
      </c>
      <c r="E40" s="70" t="s">
        <v>86</v>
      </c>
      <c r="F40" s="71" t="s">
        <v>201</v>
      </c>
      <c r="G40" s="77" t="s">
        <v>53</v>
      </c>
      <c r="H40">
        <f>VLOOKUP(G40,Munka1!P:Q,2,FALSE)</f>
        <v>1380</v>
      </c>
    </row>
    <row r="41" spans="1:8" ht="16.5" thickBot="1">
      <c r="A41" s="68" t="s">
        <v>533</v>
      </c>
      <c r="B41" s="69">
        <v>6800</v>
      </c>
      <c r="C41" s="70" t="s">
        <v>12</v>
      </c>
      <c r="D41" s="70" t="s">
        <v>377</v>
      </c>
      <c r="E41" s="70" t="s">
        <v>86</v>
      </c>
      <c r="F41" s="71" t="s">
        <v>378</v>
      </c>
      <c r="G41" s="77" t="s">
        <v>376</v>
      </c>
      <c r="H41">
        <f>VLOOKUP(G41,Munka1!P:Q,2,FALSE)</f>
        <v>41983</v>
      </c>
    </row>
    <row r="42" spans="1:8" ht="16.5" thickBot="1">
      <c r="A42" s="68" t="s">
        <v>534</v>
      </c>
      <c r="B42" s="69">
        <v>6800</v>
      </c>
      <c r="C42" s="70" t="s">
        <v>12</v>
      </c>
      <c r="D42" s="70" t="s">
        <v>249</v>
      </c>
      <c r="E42" s="70" t="s">
        <v>86</v>
      </c>
      <c r="F42" s="71" t="s">
        <v>151</v>
      </c>
      <c r="G42" s="77" t="s">
        <v>379</v>
      </c>
      <c r="H42">
        <f>VLOOKUP(G42,Munka1!P:Q,2,FALSE)</f>
        <v>20368</v>
      </c>
    </row>
    <row r="43" spans="1:8" ht="16.5" thickBot="1">
      <c r="A43" s="68" t="s">
        <v>535</v>
      </c>
      <c r="B43" s="69">
        <v>6800</v>
      </c>
      <c r="C43" s="70" t="s">
        <v>368</v>
      </c>
      <c r="D43" s="70" t="s">
        <v>200</v>
      </c>
      <c r="E43" s="70" t="s">
        <v>86</v>
      </c>
      <c r="F43" s="71" t="s">
        <v>196</v>
      </c>
      <c r="G43" s="77" t="s">
        <v>344</v>
      </c>
      <c r="H43">
        <f>VLOOKUP(G43,Munka1!P:Q,2,FALSE)</f>
        <v>69</v>
      </c>
    </row>
    <row r="44" spans="1:8" ht="16.5" thickBot="1">
      <c r="A44" s="68" t="s">
        <v>536</v>
      </c>
      <c r="B44" s="69">
        <v>6800</v>
      </c>
      <c r="C44" s="70" t="s">
        <v>12</v>
      </c>
      <c r="D44" s="70" t="s">
        <v>208</v>
      </c>
      <c r="E44" s="70" t="s">
        <v>86</v>
      </c>
      <c r="F44" s="71"/>
      <c r="G44" s="77" t="s">
        <v>381</v>
      </c>
      <c r="H44">
        <f>VLOOKUP(G44,Munka1!P:Q,2,FALSE)</f>
        <v>0</v>
      </c>
    </row>
    <row r="45" spans="1:8" ht="16.5" thickBot="1">
      <c r="A45" s="68" t="s">
        <v>537</v>
      </c>
      <c r="B45" s="69">
        <v>6800</v>
      </c>
      <c r="C45" s="70" t="s">
        <v>12</v>
      </c>
      <c r="D45" s="70" t="s">
        <v>205</v>
      </c>
      <c r="E45" s="70" t="s">
        <v>86</v>
      </c>
      <c r="F45" s="71" t="s">
        <v>157</v>
      </c>
      <c r="G45" s="77" t="s">
        <v>54</v>
      </c>
      <c r="H45">
        <f>VLOOKUP(G45,Munka1!P:Q,2,FALSE)</f>
        <v>11498</v>
      </c>
    </row>
    <row r="46" spans="1:8" ht="16.5" thickBot="1">
      <c r="A46" s="68" t="s">
        <v>538</v>
      </c>
      <c r="B46" s="69">
        <v>6800</v>
      </c>
      <c r="C46" s="70" t="s">
        <v>12</v>
      </c>
      <c r="D46" s="70" t="s">
        <v>206</v>
      </c>
      <c r="E46" s="70" t="s">
        <v>86</v>
      </c>
      <c r="F46" s="71" t="s">
        <v>207</v>
      </c>
      <c r="G46" s="77" t="s">
        <v>55</v>
      </c>
      <c r="H46">
        <f>VLOOKUP(G46,Munka1!P:Q,2,FALSE)</f>
        <v>7034</v>
      </c>
    </row>
    <row r="47" spans="1:8" ht="16.5" thickBot="1">
      <c r="A47" s="68" t="s">
        <v>539</v>
      </c>
      <c r="B47" s="69">
        <v>6800</v>
      </c>
      <c r="C47" s="70" t="s">
        <v>12</v>
      </c>
      <c r="D47" s="70" t="s">
        <v>206</v>
      </c>
      <c r="E47" s="70" t="s">
        <v>86</v>
      </c>
      <c r="F47" s="71" t="s">
        <v>207</v>
      </c>
      <c r="G47" s="77" t="s">
        <v>382</v>
      </c>
      <c r="H47">
        <f>VLOOKUP(G47,Munka1!P:Q,2,FALSE)</f>
        <v>0</v>
      </c>
    </row>
    <row r="48" spans="1:8" ht="16.5" thickBot="1">
      <c r="A48" s="68" t="s">
        <v>540</v>
      </c>
      <c r="B48" s="69">
        <v>6800</v>
      </c>
      <c r="C48" s="70" t="s">
        <v>12</v>
      </c>
      <c r="D48" s="70" t="s">
        <v>13</v>
      </c>
      <c r="E48" s="70" t="s">
        <v>14</v>
      </c>
      <c r="F48" s="71" t="s">
        <v>196</v>
      </c>
      <c r="G48" s="77" t="s">
        <v>56</v>
      </c>
      <c r="H48">
        <f>VLOOKUP(G48,Munka1!P:Q,2,FALSE)</f>
        <v>6221</v>
      </c>
    </row>
    <row r="49" spans="1:8" ht="16.5" thickBot="1">
      <c r="A49" s="68" t="s">
        <v>541</v>
      </c>
      <c r="B49" s="69">
        <v>6800</v>
      </c>
      <c r="C49" s="70" t="s">
        <v>12</v>
      </c>
      <c r="D49" s="70" t="s">
        <v>13</v>
      </c>
      <c r="E49" s="70" t="s">
        <v>14</v>
      </c>
      <c r="F49" s="71" t="s">
        <v>196</v>
      </c>
      <c r="G49" s="77" t="s">
        <v>57</v>
      </c>
      <c r="H49">
        <f>VLOOKUP(G49,Munka1!P:Q,2,FALSE)</f>
        <v>74</v>
      </c>
    </row>
    <row r="50" spans="1:8" ht="16.5" thickBot="1">
      <c r="A50" s="68" t="s">
        <v>542</v>
      </c>
      <c r="B50" s="69">
        <v>6800</v>
      </c>
      <c r="C50" s="70" t="s">
        <v>12</v>
      </c>
      <c r="D50" s="70" t="s">
        <v>316</v>
      </c>
      <c r="E50" s="70" t="s">
        <v>86</v>
      </c>
      <c r="F50" s="71"/>
      <c r="G50" s="77" t="s">
        <v>58</v>
      </c>
      <c r="H50">
        <f>VLOOKUP(G50,Munka1!P:Q,2,FALSE)</f>
        <v>26627</v>
      </c>
    </row>
    <row r="51" spans="1:8" ht="16.5" thickBot="1">
      <c r="A51" s="78" t="s">
        <v>543</v>
      </c>
      <c r="B51" s="79">
        <v>6800</v>
      </c>
      <c r="C51" s="80" t="s">
        <v>12</v>
      </c>
      <c r="D51" s="80" t="s">
        <v>316</v>
      </c>
      <c r="E51" s="80" t="s">
        <v>86</v>
      </c>
      <c r="F51" s="81" t="s">
        <v>544</v>
      </c>
      <c r="G51" s="82" t="s">
        <v>372</v>
      </c>
    </row>
    <row r="52" spans="1:8" ht="16.5" thickBot="1">
      <c r="A52" s="78" t="s">
        <v>545</v>
      </c>
      <c r="B52" s="79">
        <v>6800</v>
      </c>
      <c r="C52" s="80" t="s">
        <v>12</v>
      </c>
      <c r="D52" s="80" t="s">
        <v>316</v>
      </c>
      <c r="E52" s="80" t="s">
        <v>86</v>
      </c>
      <c r="F52" s="81" t="s">
        <v>544</v>
      </c>
      <c r="G52" s="82" t="s">
        <v>465</v>
      </c>
    </row>
    <row r="53" spans="1:8" ht="16.5" thickBot="1">
      <c r="A53" s="68" t="s">
        <v>546</v>
      </c>
      <c r="B53" s="69">
        <v>6636</v>
      </c>
      <c r="C53" s="70" t="s">
        <v>210</v>
      </c>
      <c r="D53" s="70"/>
      <c r="E53" s="70"/>
      <c r="F53" s="71"/>
      <c r="G53" s="77" t="s">
        <v>59</v>
      </c>
      <c r="H53">
        <f>VLOOKUP(G53,Munka1!P:Q,2,FALSE)</f>
        <v>1694</v>
      </c>
    </row>
    <row r="54" spans="1:8" ht="16.5" thickBot="1">
      <c r="A54" s="68" t="s">
        <v>547</v>
      </c>
      <c r="B54" s="69">
        <v>6800</v>
      </c>
      <c r="C54" s="70" t="s">
        <v>12</v>
      </c>
      <c r="D54" s="70" t="s">
        <v>211</v>
      </c>
      <c r="E54" s="70" t="s">
        <v>86</v>
      </c>
      <c r="F54" s="71" t="s">
        <v>212</v>
      </c>
      <c r="G54" s="77" t="s">
        <v>60</v>
      </c>
      <c r="H54">
        <f>VLOOKUP(G54,Munka1!P:Q,2,FALSE)</f>
        <v>4117</v>
      </c>
    </row>
    <row r="55" spans="1:8" ht="16.5" thickBot="1">
      <c r="A55" s="68" t="s">
        <v>548</v>
      </c>
      <c r="B55" s="69">
        <v>6800</v>
      </c>
      <c r="C55" s="70" t="s">
        <v>12</v>
      </c>
      <c r="D55" s="70" t="s">
        <v>211</v>
      </c>
      <c r="E55" s="70" t="s">
        <v>86</v>
      </c>
      <c r="F55" s="71" t="s">
        <v>212</v>
      </c>
      <c r="G55" s="77" t="s">
        <v>61</v>
      </c>
      <c r="H55">
        <f>VLOOKUP(G55,Munka1!P:Q,2,FALSE)</f>
        <v>15</v>
      </c>
    </row>
    <row r="56" spans="1:8" ht="16.5" thickBot="1">
      <c r="A56" s="68" t="s">
        <v>549</v>
      </c>
      <c r="B56" s="69">
        <v>6800</v>
      </c>
      <c r="C56" s="70" t="s">
        <v>12</v>
      </c>
      <c r="D56" s="70" t="s">
        <v>213</v>
      </c>
      <c r="E56" s="70" t="s">
        <v>14</v>
      </c>
      <c r="F56" s="71" t="s">
        <v>201</v>
      </c>
      <c r="G56" s="77" t="s">
        <v>62</v>
      </c>
      <c r="H56">
        <f>VLOOKUP(G56,Munka1!P:Q,2,FALSE)</f>
        <v>0</v>
      </c>
    </row>
    <row r="57" spans="1:8" ht="16.5" thickBot="1">
      <c r="A57" s="68" t="s">
        <v>550</v>
      </c>
      <c r="B57" s="69">
        <v>6800</v>
      </c>
      <c r="C57" s="70" t="s">
        <v>12</v>
      </c>
      <c r="D57" s="70" t="s">
        <v>551</v>
      </c>
      <c r="E57" s="70" t="s">
        <v>86</v>
      </c>
      <c r="F57" s="71" t="s">
        <v>216</v>
      </c>
      <c r="G57" s="77" t="s">
        <v>63</v>
      </c>
      <c r="H57">
        <f>VLOOKUP(G57,Munka1!P:Q,2,FALSE)</f>
        <v>1904</v>
      </c>
    </row>
    <row r="58" spans="1:8" ht="16.5" thickBot="1">
      <c r="A58" s="68" t="s">
        <v>552</v>
      </c>
      <c r="B58" s="69">
        <v>6800</v>
      </c>
      <c r="C58" s="70" t="s">
        <v>12</v>
      </c>
      <c r="D58" s="70" t="s">
        <v>388</v>
      </c>
      <c r="E58" s="70"/>
      <c r="F58" s="71"/>
      <c r="G58" s="77" t="s">
        <v>64</v>
      </c>
      <c r="H58">
        <f>VLOOKUP(G58,Munka1!P:Q,2,FALSE)</f>
        <v>0</v>
      </c>
    </row>
    <row r="59" spans="1:8" ht="16.5" thickBot="1">
      <c r="A59" s="68" t="s">
        <v>553</v>
      </c>
      <c r="B59" s="69">
        <v>6800</v>
      </c>
      <c r="C59" s="70" t="s">
        <v>12</v>
      </c>
      <c r="D59" s="70" t="s">
        <v>163</v>
      </c>
      <c r="E59" s="70" t="s">
        <v>86</v>
      </c>
      <c r="F59" s="71" t="s">
        <v>196</v>
      </c>
      <c r="G59" s="77" t="s">
        <v>65</v>
      </c>
      <c r="H59">
        <f>VLOOKUP(G59,Munka1!P:Q,2,FALSE)</f>
        <v>6174</v>
      </c>
    </row>
    <row r="60" spans="1:8" ht="16.5" thickBot="1">
      <c r="A60" s="68" t="s">
        <v>554</v>
      </c>
      <c r="B60" s="69">
        <v>6800</v>
      </c>
      <c r="C60" s="70" t="s">
        <v>12</v>
      </c>
      <c r="D60" s="70" t="s">
        <v>13</v>
      </c>
      <c r="E60" s="70" t="s">
        <v>14</v>
      </c>
      <c r="F60" s="71" t="s">
        <v>157</v>
      </c>
      <c r="G60" s="77" t="s">
        <v>359</v>
      </c>
      <c r="H60">
        <f>VLOOKUP(G60,Munka1!P:Q,2,FALSE)</f>
        <v>81</v>
      </c>
    </row>
    <row r="61" spans="1:8" ht="16.5" thickBot="1">
      <c r="A61" s="68" t="s">
        <v>555</v>
      </c>
      <c r="B61" s="69">
        <v>6800</v>
      </c>
      <c r="C61" s="70" t="s">
        <v>12</v>
      </c>
      <c r="D61" s="70" t="s">
        <v>13</v>
      </c>
      <c r="E61" s="70" t="s">
        <v>14</v>
      </c>
      <c r="F61" s="71" t="s">
        <v>157</v>
      </c>
      <c r="G61" s="77" t="s">
        <v>389</v>
      </c>
      <c r="H61">
        <f>VLOOKUP(G61,Munka1!P:Q,2,FALSE)</f>
        <v>2725</v>
      </c>
    </row>
    <row r="62" spans="1:8" ht="16.5" thickBot="1">
      <c r="A62" s="68" t="s">
        <v>556</v>
      </c>
      <c r="B62" s="69">
        <v>6800</v>
      </c>
      <c r="C62" s="70" t="s">
        <v>12</v>
      </c>
      <c r="D62" s="70" t="s">
        <v>218</v>
      </c>
      <c r="E62" s="70" t="s">
        <v>86</v>
      </c>
      <c r="F62" s="71"/>
      <c r="G62" s="77" t="s">
        <v>66</v>
      </c>
      <c r="H62">
        <f>VLOOKUP(G62,Munka1!P:Q,2,FALSE)</f>
        <v>167</v>
      </c>
    </row>
    <row r="63" spans="1:8" ht="16.5" thickBot="1">
      <c r="A63" s="68" t="s">
        <v>557</v>
      </c>
      <c r="B63" s="69">
        <v>6800</v>
      </c>
      <c r="C63" s="70" t="s">
        <v>12</v>
      </c>
      <c r="D63" s="70" t="s">
        <v>150</v>
      </c>
      <c r="E63" s="70" t="s">
        <v>14</v>
      </c>
      <c r="F63" s="71">
        <v>0</v>
      </c>
      <c r="G63" s="77" t="s">
        <v>67</v>
      </c>
      <c r="H63">
        <f>VLOOKUP(G63,Munka1!P:Q,2,FALSE)</f>
        <v>192</v>
      </c>
    </row>
    <row r="64" spans="1:8" ht="16.5" thickBot="1">
      <c r="A64" s="68" t="s">
        <v>558</v>
      </c>
      <c r="B64" s="69">
        <v>6800</v>
      </c>
      <c r="C64" s="70" t="s">
        <v>12</v>
      </c>
      <c r="D64" s="70" t="s">
        <v>150</v>
      </c>
      <c r="E64" s="70" t="s">
        <v>14</v>
      </c>
      <c r="F64" s="71">
        <v>0</v>
      </c>
      <c r="G64" s="77" t="s">
        <v>68</v>
      </c>
      <c r="H64">
        <f>VLOOKUP(G64,Munka1!P:Q,2,FALSE)</f>
        <v>4379</v>
      </c>
    </row>
    <row r="65" spans="1:8" ht="16.5" thickBot="1">
      <c r="A65" s="68" t="s">
        <v>559</v>
      </c>
      <c r="B65" s="69">
        <v>6800</v>
      </c>
      <c r="C65" s="70" t="s">
        <v>12</v>
      </c>
      <c r="D65" s="70" t="s">
        <v>158</v>
      </c>
      <c r="E65" s="70" t="s">
        <v>90</v>
      </c>
      <c r="F65" s="71" t="s">
        <v>390</v>
      </c>
      <c r="G65" s="77" t="s">
        <v>349</v>
      </c>
      <c r="H65">
        <f>VLOOKUP(G65,Munka1!P:Q,2,FALSE)</f>
        <v>367</v>
      </c>
    </row>
    <row r="66" spans="1:8" ht="16.5" thickBot="1">
      <c r="A66" s="68" t="s">
        <v>560</v>
      </c>
      <c r="B66" s="69">
        <v>6800</v>
      </c>
      <c r="C66" s="70" t="s">
        <v>12</v>
      </c>
      <c r="D66" s="70" t="s">
        <v>158</v>
      </c>
      <c r="E66" s="70" t="s">
        <v>90</v>
      </c>
      <c r="F66" s="71" t="s">
        <v>390</v>
      </c>
      <c r="G66" s="77" t="s">
        <v>392</v>
      </c>
      <c r="H66">
        <f>VLOOKUP(G66,Munka1!P:Q,2,FALSE)</f>
        <v>2053</v>
      </c>
    </row>
    <row r="67" spans="1:8" ht="16.5" thickBot="1">
      <c r="A67" s="68" t="s">
        <v>561</v>
      </c>
      <c r="B67" s="69">
        <v>6800</v>
      </c>
      <c r="C67" s="70" t="s">
        <v>12</v>
      </c>
      <c r="D67" s="70" t="s">
        <v>158</v>
      </c>
      <c r="E67" s="70" t="s">
        <v>90</v>
      </c>
      <c r="F67" s="71" t="s">
        <v>390</v>
      </c>
      <c r="G67" s="77" t="s">
        <v>393</v>
      </c>
      <c r="H67">
        <f>VLOOKUP(G67,Munka1!P:Q,2,FALSE)</f>
        <v>0</v>
      </c>
    </row>
    <row r="68" spans="1:8" ht="16.5" thickBot="1">
      <c r="A68" s="68" t="s">
        <v>562</v>
      </c>
      <c r="B68" s="69">
        <v>6636</v>
      </c>
      <c r="C68" s="70" t="s">
        <v>210</v>
      </c>
      <c r="D68" s="70"/>
      <c r="E68" s="70"/>
      <c r="F68" s="71"/>
      <c r="G68" s="77" t="s">
        <v>69</v>
      </c>
      <c r="H68">
        <f>VLOOKUP(G68,Munka1!P:Q,2,FALSE)</f>
        <v>3585</v>
      </c>
    </row>
    <row r="69" spans="1:8" ht="16.5" thickBot="1">
      <c r="A69" s="68" t="s">
        <v>563</v>
      </c>
      <c r="B69" s="69">
        <v>6800</v>
      </c>
      <c r="C69" s="70" t="s">
        <v>12</v>
      </c>
      <c r="D69" s="70" t="s">
        <v>396</v>
      </c>
      <c r="E69" s="70" t="s">
        <v>86</v>
      </c>
      <c r="F69" s="71" t="s">
        <v>182</v>
      </c>
      <c r="G69" s="77" t="s">
        <v>395</v>
      </c>
      <c r="H69">
        <f>VLOOKUP(G69,Munka1!P:Q,2,FALSE)</f>
        <v>3</v>
      </c>
    </row>
    <row r="70" spans="1:8" ht="16.5" thickBot="1">
      <c r="A70" s="68" t="s">
        <v>564</v>
      </c>
      <c r="B70" s="69">
        <v>6800</v>
      </c>
      <c r="C70" s="70" t="s">
        <v>12</v>
      </c>
      <c r="D70" s="70" t="s">
        <v>396</v>
      </c>
      <c r="E70" s="70" t="s">
        <v>86</v>
      </c>
      <c r="F70" s="71" t="s">
        <v>157</v>
      </c>
      <c r="G70" s="77" t="s">
        <v>397</v>
      </c>
      <c r="H70">
        <f>VLOOKUP(G70,Munka1!P:Q,2,FALSE)</f>
        <v>47</v>
      </c>
    </row>
    <row r="71" spans="1:8" ht="16.5" thickBot="1">
      <c r="A71" s="68" t="s">
        <v>565</v>
      </c>
      <c r="B71" s="69">
        <v>6800</v>
      </c>
      <c r="C71" s="70" t="s">
        <v>12</v>
      </c>
      <c r="D71" s="70" t="s">
        <v>396</v>
      </c>
      <c r="E71" s="70" t="s">
        <v>86</v>
      </c>
      <c r="F71" s="71" t="s">
        <v>223</v>
      </c>
      <c r="G71" s="77" t="s">
        <v>398</v>
      </c>
      <c r="H71">
        <f>VLOOKUP(G71,Munka1!P:Q,2,FALSE)</f>
        <v>37</v>
      </c>
    </row>
    <row r="72" spans="1:8" ht="16.5" thickBot="1">
      <c r="A72" s="68" t="s">
        <v>566</v>
      </c>
      <c r="B72" s="69">
        <v>6800</v>
      </c>
      <c r="C72" s="70" t="s">
        <v>12</v>
      </c>
      <c r="D72" s="70" t="s">
        <v>220</v>
      </c>
      <c r="E72" s="70" t="s">
        <v>86</v>
      </c>
      <c r="F72" s="71" t="s">
        <v>196</v>
      </c>
      <c r="G72" s="77" t="s">
        <v>70</v>
      </c>
      <c r="H72">
        <f>VLOOKUP(G72,Munka1!P:Q,2,FALSE)</f>
        <v>77</v>
      </c>
    </row>
    <row r="73" spans="1:8" ht="16.5" thickBot="1">
      <c r="A73" s="68" t="s">
        <v>567</v>
      </c>
      <c r="B73" s="69">
        <v>6800</v>
      </c>
      <c r="C73" s="70" t="s">
        <v>12</v>
      </c>
      <c r="D73" s="70" t="s">
        <v>158</v>
      </c>
      <c r="E73" s="70" t="s">
        <v>90</v>
      </c>
      <c r="F73" s="71" t="s">
        <v>400</v>
      </c>
      <c r="G73" s="77" t="s">
        <v>399</v>
      </c>
      <c r="H73">
        <f>VLOOKUP(G73,Munka1!P:Q,2,FALSE)</f>
        <v>78</v>
      </c>
    </row>
    <row r="74" spans="1:8" ht="16.5" thickBot="1">
      <c r="A74" s="68" t="s">
        <v>568</v>
      </c>
      <c r="B74" s="69">
        <v>6800</v>
      </c>
      <c r="C74" s="70" t="s">
        <v>12</v>
      </c>
      <c r="D74" s="70" t="s">
        <v>403</v>
      </c>
      <c r="E74" s="70" t="s">
        <v>86</v>
      </c>
      <c r="F74" s="71"/>
      <c r="G74" s="77" t="s">
        <v>402</v>
      </c>
      <c r="H74">
        <f>VLOOKUP(G74,Munka1!P:Q,2,FALSE)</f>
        <v>408</v>
      </c>
    </row>
    <row r="75" spans="1:8" ht="16.5" thickBot="1">
      <c r="A75" s="68" t="s">
        <v>569</v>
      </c>
      <c r="B75" s="69">
        <v>6800</v>
      </c>
      <c r="C75" s="70" t="s">
        <v>12</v>
      </c>
      <c r="D75" s="70" t="s">
        <v>405</v>
      </c>
      <c r="E75" s="70" t="s">
        <v>86</v>
      </c>
      <c r="F75" s="71"/>
      <c r="G75" s="77" t="s">
        <v>404</v>
      </c>
      <c r="H75">
        <f>VLOOKUP(G75,Munka1!P:Q,2,FALSE)</f>
        <v>245</v>
      </c>
    </row>
    <row r="76" spans="1:8" ht="16.5" thickBot="1">
      <c r="A76" s="68" t="s">
        <v>570</v>
      </c>
      <c r="B76" s="69">
        <v>6800</v>
      </c>
      <c r="C76" s="70" t="s">
        <v>12</v>
      </c>
      <c r="D76" s="70" t="s">
        <v>407</v>
      </c>
      <c r="E76" s="70" t="s">
        <v>86</v>
      </c>
      <c r="F76" s="71" t="s">
        <v>408</v>
      </c>
      <c r="G76" s="77" t="s">
        <v>406</v>
      </c>
      <c r="H76">
        <f>VLOOKUP(G76,Munka1!P:Q,2,FALSE)</f>
        <v>14</v>
      </c>
    </row>
    <row r="77" spans="1:8" ht="16.5" thickBot="1">
      <c r="A77" s="68" t="s">
        <v>571</v>
      </c>
      <c r="B77" s="69">
        <v>6800</v>
      </c>
      <c r="C77" s="70" t="s">
        <v>12</v>
      </c>
      <c r="D77" s="70" t="s">
        <v>407</v>
      </c>
      <c r="E77" s="70" t="s">
        <v>86</v>
      </c>
      <c r="F77" s="71" t="s">
        <v>179</v>
      </c>
      <c r="G77" s="77" t="s">
        <v>409</v>
      </c>
      <c r="H77">
        <f>VLOOKUP(G77,Munka1!P:Q,2,FALSE)</f>
        <v>26</v>
      </c>
    </row>
    <row r="78" spans="1:8" ht="16.5" thickBot="1">
      <c r="A78" s="68" t="s">
        <v>572</v>
      </c>
      <c r="B78" s="69">
        <v>6800</v>
      </c>
      <c r="C78" s="70" t="s">
        <v>12</v>
      </c>
      <c r="D78" s="70" t="s">
        <v>407</v>
      </c>
      <c r="E78" s="70" t="s">
        <v>86</v>
      </c>
      <c r="F78" s="71" t="s">
        <v>214</v>
      </c>
      <c r="G78" s="77" t="s">
        <v>410</v>
      </c>
      <c r="H78">
        <f>VLOOKUP(G78,Munka1!P:Q,2,FALSE)</f>
        <v>241</v>
      </c>
    </row>
    <row r="79" spans="1:8" ht="16.5" thickBot="1">
      <c r="A79" s="68" t="s">
        <v>573</v>
      </c>
      <c r="B79" s="69">
        <v>6800</v>
      </c>
      <c r="C79" s="70" t="s">
        <v>12</v>
      </c>
      <c r="D79" s="70" t="s">
        <v>412</v>
      </c>
      <c r="E79" s="70" t="s">
        <v>86</v>
      </c>
      <c r="F79" s="71"/>
      <c r="G79" s="77" t="s">
        <v>411</v>
      </c>
      <c r="H79">
        <f>VLOOKUP(G79,Munka1!P:Q,2,FALSE)</f>
        <v>20</v>
      </c>
    </row>
    <row r="80" spans="1:8" ht="16.5" thickBot="1">
      <c r="A80" s="68" t="s">
        <v>574</v>
      </c>
      <c r="B80" s="69">
        <v>6800</v>
      </c>
      <c r="C80" s="70" t="s">
        <v>12</v>
      </c>
      <c r="D80" s="70" t="s">
        <v>415</v>
      </c>
      <c r="E80" s="70" t="s">
        <v>86</v>
      </c>
      <c r="F80" s="71"/>
      <c r="G80" s="77" t="s">
        <v>414</v>
      </c>
      <c r="H80">
        <f>VLOOKUP(G80,Munka1!P:Q,2,FALSE)</f>
        <v>67</v>
      </c>
    </row>
    <row r="81" spans="1:8" ht="16.5" thickBot="1">
      <c r="A81" s="68" t="s">
        <v>575</v>
      </c>
      <c r="B81" s="69">
        <v>6800</v>
      </c>
      <c r="C81" s="70" t="s">
        <v>12</v>
      </c>
      <c r="D81" s="70" t="s">
        <v>407</v>
      </c>
      <c r="E81" s="70" t="s">
        <v>86</v>
      </c>
      <c r="F81" s="71" t="s">
        <v>212</v>
      </c>
      <c r="G81" s="77" t="s">
        <v>416</v>
      </c>
      <c r="H81">
        <f>VLOOKUP(G81,Munka1!P:Q,2,FALSE)</f>
        <v>57</v>
      </c>
    </row>
    <row r="82" spans="1:8" ht="16.5" thickBot="1">
      <c r="A82" s="68" t="s">
        <v>576</v>
      </c>
      <c r="B82" s="69">
        <v>6800</v>
      </c>
      <c r="C82" s="70" t="s">
        <v>12</v>
      </c>
      <c r="D82" s="70" t="s">
        <v>407</v>
      </c>
      <c r="E82" s="70" t="s">
        <v>86</v>
      </c>
      <c r="F82" s="71" t="s">
        <v>162</v>
      </c>
      <c r="G82" s="77" t="s">
        <v>418</v>
      </c>
      <c r="H82">
        <f>VLOOKUP(G82,Munka1!P:Q,2,FALSE)</f>
        <v>90</v>
      </c>
    </row>
    <row r="83" spans="1:8" ht="16.5" thickBot="1">
      <c r="A83" s="68" t="s">
        <v>577</v>
      </c>
      <c r="B83" s="69">
        <v>6800</v>
      </c>
      <c r="C83" s="70" t="s">
        <v>12</v>
      </c>
      <c r="D83" s="70" t="s">
        <v>407</v>
      </c>
      <c r="E83" s="70" t="s">
        <v>86</v>
      </c>
      <c r="F83" s="71" t="s">
        <v>207</v>
      </c>
      <c r="G83" s="77" t="s">
        <v>419</v>
      </c>
      <c r="H83">
        <f>VLOOKUP(G83,Munka1!P:Q,2,FALSE)</f>
        <v>167</v>
      </c>
    </row>
    <row r="84" spans="1:8" ht="16.5" thickBot="1">
      <c r="A84" s="68" t="s">
        <v>578</v>
      </c>
      <c r="B84" s="69">
        <v>6800</v>
      </c>
      <c r="C84" s="70" t="s">
        <v>12</v>
      </c>
      <c r="D84" s="70" t="s">
        <v>421</v>
      </c>
      <c r="E84" s="70" t="s">
        <v>86</v>
      </c>
      <c r="F84" s="71" t="s">
        <v>207</v>
      </c>
      <c r="G84" s="77" t="s">
        <v>420</v>
      </c>
      <c r="H84">
        <f>VLOOKUP(G84,Munka1!P:Q,2,FALSE)</f>
        <v>83</v>
      </c>
    </row>
    <row r="85" spans="1:8" ht="16.5" thickBot="1">
      <c r="A85" s="68" t="s">
        <v>579</v>
      </c>
      <c r="B85" s="69">
        <v>6800</v>
      </c>
      <c r="C85" s="70" t="s">
        <v>12</v>
      </c>
      <c r="D85" s="70" t="s">
        <v>421</v>
      </c>
      <c r="E85" s="70" t="s">
        <v>86</v>
      </c>
      <c r="F85" s="71" t="s">
        <v>251</v>
      </c>
      <c r="G85" s="77" t="s">
        <v>422</v>
      </c>
      <c r="H85">
        <f>VLOOKUP(G85,Munka1!P:Q,2,FALSE)</f>
        <v>0</v>
      </c>
    </row>
    <row r="86" spans="1:8" ht="16.5" thickBot="1">
      <c r="A86" s="68" t="s">
        <v>580</v>
      </c>
      <c r="B86" s="69">
        <v>6800</v>
      </c>
      <c r="C86" s="70" t="s">
        <v>12</v>
      </c>
      <c r="D86" s="70" t="s">
        <v>421</v>
      </c>
      <c r="E86" s="70" t="s">
        <v>86</v>
      </c>
      <c r="F86" s="71" t="s">
        <v>196</v>
      </c>
      <c r="G86" s="77" t="s">
        <v>424</v>
      </c>
      <c r="H86">
        <f>VLOOKUP(G86,Munka1!P:Q,2,FALSE)</f>
        <v>0</v>
      </c>
    </row>
    <row r="87" spans="1:8" ht="16.5" thickBot="1">
      <c r="A87" s="68" t="s">
        <v>581</v>
      </c>
      <c r="B87" s="69">
        <v>6800</v>
      </c>
      <c r="C87" s="70" t="s">
        <v>12</v>
      </c>
      <c r="D87" s="70" t="s">
        <v>425</v>
      </c>
      <c r="E87" s="70" t="s">
        <v>86</v>
      </c>
      <c r="F87" s="71" t="s">
        <v>223</v>
      </c>
      <c r="G87" s="77" t="s">
        <v>71</v>
      </c>
      <c r="H87">
        <f>VLOOKUP(G87,Munka1!P:Q,2,FALSE)</f>
        <v>7</v>
      </c>
    </row>
    <row r="88" spans="1:8" ht="16.5" thickBot="1">
      <c r="A88" s="68" t="s">
        <v>582</v>
      </c>
      <c r="B88" s="69">
        <v>6800</v>
      </c>
      <c r="C88" s="70" t="s">
        <v>12</v>
      </c>
      <c r="D88" s="70" t="s">
        <v>426</v>
      </c>
      <c r="E88" s="70" t="s">
        <v>86</v>
      </c>
      <c r="F88" s="71" t="s">
        <v>427</v>
      </c>
      <c r="G88" s="77" t="s">
        <v>380</v>
      </c>
      <c r="H88">
        <f>VLOOKUP(G88,Munka1!P:Q,2,FALSE)</f>
        <v>0</v>
      </c>
    </row>
    <row r="89" spans="1:8" ht="16.5" thickBot="1">
      <c r="A89" s="68" t="s">
        <v>583</v>
      </c>
      <c r="B89" s="69">
        <v>6800</v>
      </c>
      <c r="C89" s="70" t="s">
        <v>12</v>
      </c>
      <c r="D89" s="70" t="s">
        <v>428</v>
      </c>
      <c r="E89" s="70" t="s">
        <v>14</v>
      </c>
      <c r="F89" s="71" t="s">
        <v>429</v>
      </c>
      <c r="G89" s="77" t="s">
        <v>394</v>
      </c>
      <c r="H89">
        <f>VLOOKUP(G89,Munka1!P:Q,2,FALSE)</f>
        <v>822</v>
      </c>
    </row>
    <row r="90" spans="1:8" ht="16.5" thickBot="1">
      <c r="A90" s="68" t="s">
        <v>584</v>
      </c>
      <c r="B90" s="69">
        <v>6800</v>
      </c>
      <c r="C90" s="70" t="s">
        <v>12</v>
      </c>
      <c r="D90" s="70" t="s">
        <v>430</v>
      </c>
      <c r="E90" s="70" t="s">
        <v>86</v>
      </c>
      <c r="F90" s="71" t="s">
        <v>181</v>
      </c>
      <c r="G90" s="77" t="s">
        <v>352</v>
      </c>
      <c r="H90">
        <f>VLOOKUP(G90,Munka1!P:Q,2,FALSE)</f>
        <v>74</v>
      </c>
    </row>
    <row r="91" spans="1:8" ht="16.5" thickBot="1">
      <c r="A91" s="68" t="s">
        <v>585</v>
      </c>
      <c r="B91" s="69">
        <v>6800</v>
      </c>
      <c r="C91" s="70" t="s">
        <v>12</v>
      </c>
      <c r="D91" s="70" t="s">
        <v>432</v>
      </c>
      <c r="E91" s="70" t="s">
        <v>14</v>
      </c>
      <c r="F91" s="71" t="s">
        <v>433</v>
      </c>
      <c r="G91" s="77" t="s">
        <v>385</v>
      </c>
      <c r="H91">
        <f>VLOOKUP(G91,Munka1!P:Q,2,FALSE)</f>
        <v>2578</v>
      </c>
    </row>
    <row r="92" spans="1:8" ht="16.5" thickBot="1">
      <c r="A92" s="68" t="s">
        <v>586</v>
      </c>
      <c r="B92" s="69">
        <v>6800</v>
      </c>
      <c r="C92" s="70" t="s">
        <v>12</v>
      </c>
      <c r="D92" s="70" t="s">
        <v>432</v>
      </c>
      <c r="E92" s="70" t="s">
        <v>14</v>
      </c>
      <c r="F92" s="71" t="s">
        <v>433</v>
      </c>
      <c r="G92" s="77" t="s">
        <v>401</v>
      </c>
      <c r="H92">
        <f>VLOOKUP(G92,Munka1!P:Q,2,FALSE)</f>
        <v>458</v>
      </c>
    </row>
    <row r="93" spans="1:8" ht="16.5" thickBot="1">
      <c r="A93" s="68" t="s">
        <v>587</v>
      </c>
      <c r="B93" s="69">
        <v>6800</v>
      </c>
      <c r="C93" s="70" t="s">
        <v>12</v>
      </c>
      <c r="D93" s="70" t="s">
        <v>432</v>
      </c>
      <c r="E93" s="70" t="s">
        <v>14</v>
      </c>
      <c r="F93" s="71" t="s">
        <v>437</v>
      </c>
      <c r="G93" s="77" t="s">
        <v>436</v>
      </c>
      <c r="H93">
        <f>VLOOKUP(G93,Munka1!P:Q,2,FALSE)</f>
        <v>0</v>
      </c>
    </row>
    <row r="94" spans="1:8" ht="16.5" thickBot="1">
      <c r="A94" s="68" t="s">
        <v>588</v>
      </c>
      <c r="B94" s="69">
        <v>6800</v>
      </c>
      <c r="C94" s="70" t="s">
        <v>12</v>
      </c>
      <c r="D94" s="70" t="s">
        <v>439</v>
      </c>
      <c r="E94" s="70" t="s">
        <v>14</v>
      </c>
      <c r="F94" s="71" t="s">
        <v>437</v>
      </c>
      <c r="G94" s="77" t="s">
        <v>383</v>
      </c>
      <c r="H94">
        <f>VLOOKUP(G94,Munka1!P:Q,2,FALSE)</f>
        <v>0</v>
      </c>
    </row>
    <row r="95" spans="1:8" ht="16.5" thickBot="1">
      <c r="A95" s="68" t="s">
        <v>589</v>
      </c>
      <c r="B95" s="69">
        <v>6800</v>
      </c>
      <c r="C95" s="70" t="s">
        <v>12</v>
      </c>
      <c r="D95" s="70" t="s">
        <v>224</v>
      </c>
      <c r="E95" s="70"/>
      <c r="F95" s="71"/>
      <c r="G95" s="77" t="s">
        <v>73</v>
      </c>
      <c r="H95">
        <f>VLOOKUP(G95,Munka1!P:Q,2,FALSE)</f>
        <v>351</v>
      </c>
    </row>
    <row r="96" spans="1:8" ht="16.5" thickBot="1">
      <c r="A96" s="68" t="s">
        <v>590</v>
      </c>
      <c r="B96" s="69">
        <v>6800</v>
      </c>
      <c r="C96" s="70" t="s">
        <v>12</v>
      </c>
      <c r="D96" s="70" t="s">
        <v>441</v>
      </c>
      <c r="E96" s="70" t="s">
        <v>86</v>
      </c>
      <c r="F96" s="71" t="s">
        <v>442</v>
      </c>
      <c r="G96" s="77" t="s">
        <v>440</v>
      </c>
      <c r="H96">
        <f>VLOOKUP(G96,Munka1!P:Q,2,FALSE)</f>
        <v>178</v>
      </c>
    </row>
    <row r="97" spans="1:8" ht="16.5" thickBot="1">
      <c r="A97" s="68" t="s">
        <v>591</v>
      </c>
      <c r="B97" s="69">
        <v>6800</v>
      </c>
      <c r="C97" s="70" t="s">
        <v>12</v>
      </c>
      <c r="D97" s="70" t="s">
        <v>443</v>
      </c>
      <c r="E97" s="70" t="s">
        <v>86</v>
      </c>
      <c r="F97" s="71" t="s">
        <v>223</v>
      </c>
      <c r="G97" s="77" t="s">
        <v>423</v>
      </c>
      <c r="H97">
        <f>VLOOKUP(G97,Munka1!P:Q,2,FALSE)</f>
        <v>989</v>
      </c>
    </row>
    <row r="98" spans="1:8" ht="16.5" thickBot="1">
      <c r="A98" s="68" t="s">
        <v>592</v>
      </c>
      <c r="B98" s="69">
        <v>6800</v>
      </c>
      <c r="C98" s="70" t="s">
        <v>12</v>
      </c>
      <c r="D98" s="70" t="s">
        <v>444</v>
      </c>
      <c r="E98" s="70" t="s">
        <v>86</v>
      </c>
      <c r="F98" s="71" t="s">
        <v>251</v>
      </c>
      <c r="G98" s="77" t="s">
        <v>435</v>
      </c>
      <c r="H98">
        <f>VLOOKUP(G98,Munka1!P:Q,2,FALSE)</f>
        <v>4</v>
      </c>
    </row>
    <row r="99" spans="1:8" ht="16.5" thickBot="1">
      <c r="A99" s="68" t="s">
        <v>593</v>
      </c>
      <c r="B99" s="69">
        <v>6800</v>
      </c>
      <c r="C99" s="70" t="s">
        <v>12</v>
      </c>
      <c r="D99" s="70" t="s">
        <v>446</v>
      </c>
      <c r="E99" s="70" t="s">
        <v>14</v>
      </c>
      <c r="F99" s="71" t="s">
        <v>447</v>
      </c>
      <c r="G99" s="77" t="s">
        <v>367</v>
      </c>
      <c r="H99">
        <f>VLOOKUP(G99,Munka1!P:Q,2,FALSE)</f>
        <v>296</v>
      </c>
    </row>
    <row r="100" spans="1:8" ht="16.5" thickBot="1">
      <c r="A100" s="68" t="s">
        <v>594</v>
      </c>
      <c r="B100" s="69">
        <v>6800</v>
      </c>
      <c r="C100" s="70" t="s">
        <v>12</v>
      </c>
      <c r="D100" s="70" t="s">
        <v>446</v>
      </c>
      <c r="E100" s="70" t="s">
        <v>14</v>
      </c>
      <c r="F100" s="71" t="s">
        <v>447</v>
      </c>
      <c r="G100" s="77" t="s">
        <v>431</v>
      </c>
      <c r="H100">
        <f>VLOOKUP(G100,Munka1!P:Q,2,FALSE)</f>
        <v>704</v>
      </c>
    </row>
    <row r="101" spans="1:8" ht="16.5" thickBot="1">
      <c r="A101" s="68" t="s">
        <v>595</v>
      </c>
      <c r="B101" s="69">
        <v>6800</v>
      </c>
      <c r="C101" s="70" t="s">
        <v>12</v>
      </c>
      <c r="D101" s="70" t="s">
        <v>446</v>
      </c>
      <c r="E101" s="70" t="s">
        <v>14</v>
      </c>
      <c r="F101" s="71" t="s">
        <v>447</v>
      </c>
      <c r="G101" s="77" t="s">
        <v>445</v>
      </c>
      <c r="H101">
        <f>VLOOKUP(G101,Munka1!P:Q,2,FALSE)</f>
        <v>241</v>
      </c>
    </row>
    <row r="102" spans="1:8" ht="16.5" thickBot="1">
      <c r="A102" s="68" t="s">
        <v>596</v>
      </c>
      <c r="B102" s="69">
        <v>6800</v>
      </c>
      <c r="C102" s="70" t="s">
        <v>12</v>
      </c>
      <c r="D102" s="70" t="s">
        <v>231</v>
      </c>
      <c r="E102" s="70" t="s">
        <v>86</v>
      </c>
      <c r="F102" s="71" t="s">
        <v>232</v>
      </c>
      <c r="G102" s="77" t="s">
        <v>360</v>
      </c>
      <c r="H102">
        <f>VLOOKUP(G102,Munka1!P:Q,2,FALSE)</f>
        <v>14700</v>
      </c>
    </row>
    <row r="103" spans="1:8" ht="16.5" thickBot="1">
      <c r="A103" s="68" t="s">
        <v>597</v>
      </c>
      <c r="B103" s="69">
        <v>6800</v>
      </c>
      <c r="C103" s="70" t="s">
        <v>12</v>
      </c>
      <c r="D103" s="70" t="s">
        <v>225</v>
      </c>
      <c r="E103" s="70" t="s">
        <v>86</v>
      </c>
      <c r="F103" s="71"/>
      <c r="G103" s="77" t="s">
        <v>74</v>
      </c>
      <c r="H103">
        <f>VLOOKUP(G103,Munka1!P:Q,2,FALSE)</f>
        <v>2488</v>
      </c>
    </row>
    <row r="104" spans="1:8" ht="16.5" thickBot="1">
      <c r="A104" s="68" t="s">
        <v>598</v>
      </c>
      <c r="B104" s="69">
        <v>6800</v>
      </c>
      <c r="C104" s="70" t="s">
        <v>12</v>
      </c>
      <c r="D104" s="70" t="s">
        <v>225</v>
      </c>
      <c r="E104" s="70" t="s">
        <v>86</v>
      </c>
      <c r="F104" s="71"/>
      <c r="G104" s="77" t="s">
        <v>75</v>
      </c>
      <c r="H104">
        <f>VLOOKUP(G104,Munka1!P:Q,2,FALSE)</f>
        <v>90</v>
      </c>
    </row>
    <row r="105" spans="1:8" ht="16.5" thickBot="1">
      <c r="A105" s="68" t="s">
        <v>599</v>
      </c>
      <c r="B105" s="69">
        <v>6800</v>
      </c>
      <c r="C105" s="70" t="s">
        <v>12</v>
      </c>
      <c r="D105" s="70" t="s">
        <v>226</v>
      </c>
      <c r="E105" s="70" t="s">
        <v>86</v>
      </c>
      <c r="F105" s="71" t="s">
        <v>151</v>
      </c>
      <c r="G105" s="77" t="s">
        <v>76</v>
      </c>
      <c r="H105">
        <f>VLOOKUP(G105,Munka1!P:Q,2,FALSE)</f>
        <v>344</v>
      </c>
    </row>
    <row r="106" spans="1:8" ht="16.5" thickBot="1">
      <c r="A106" s="68" t="s">
        <v>600</v>
      </c>
      <c r="B106" s="69">
        <v>6636</v>
      </c>
      <c r="C106" s="70" t="s">
        <v>210</v>
      </c>
      <c r="D106" s="70" t="s">
        <v>227</v>
      </c>
      <c r="E106" s="70"/>
      <c r="F106" s="71"/>
      <c r="G106" s="77" t="s">
        <v>77</v>
      </c>
      <c r="H106">
        <f>VLOOKUP(G106,Munka1!P:Q,2,FALSE)</f>
        <v>8248</v>
      </c>
    </row>
    <row r="107" spans="1:8" ht="16.5" thickBot="1">
      <c r="A107" s="68" t="s">
        <v>601</v>
      </c>
      <c r="B107" s="69">
        <v>6800</v>
      </c>
      <c r="C107" s="70" t="s">
        <v>12</v>
      </c>
      <c r="D107" s="70" t="s">
        <v>449</v>
      </c>
      <c r="E107" s="70" t="s">
        <v>86</v>
      </c>
      <c r="F107" s="71"/>
      <c r="G107" s="77" t="s">
        <v>448</v>
      </c>
      <c r="H107">
        <f>VLOOKUP(G107,Munka1!P:Q,2,FALSE)</f>
        <v>72</v>
      </c>
    </row>
    <row r="108" spans="1:8" ht="16.5" thickBot="1">
      <c r="A108" s="68" t="s">
        <v>602</v>
      </c>
      <c r="B108" s="69">
        <v>6800</v>
      </c>
      <c r="C108" s="70" t="s">
        <v>12</v>
      </c>
      <c r="D108" s="70" t="s">
        <v>161</v>
      </c>
      <c r="E108" s="70" t="s">
        <v>86</v>
      </c>
      <c r="F108" s="71" t="s">
        <v>207</v>
      </c>
      <c r="G108" s="77" t="s">
        <v>438</v>
      </c>
      <c r="H108">
        <f>VLOOKUP(G108,Munka1!P:Q,2,FALSE)</f>
        <v>0</v>
      </c>
    </row>
    <row r="109" spans="1:8" ht="16.5" thickBot="1">
      <c r="A109" s="68" t="s">
        <v>603</v>
      </c>
      <c r="B109" s="69">
        <v>6806</v>
      </c>
      <c r="C109" s="70" t="s">
        <v>192</v>
      </c>
      <c r="D109" s="70" t="s">
        <v>228</v>
      </c>
      <c r="E109" s="70" t="s">
        <v>86</v>
      </c>
      <c r="F109" s="71" t="s">
        <v>229</v>
      </c>
      <c r="G109" s="77" t="s">
        <v>78</v>
      </c>
      <c r="H109">
        <f>VLOOKUP(G109,Munka1!P:Q,2,FALSE)</f>
        <v>1832</v>
      </c>
    </row>
    <row r="110" spans="1:8" ht="16.5" thickBot="1">
      <c r="A110" s="68" t="s">
        <v>604</v>
      </c>
      <c r="B110" s="69">
        <v>6800</v>
      </c>
      <c r="C110" s="70" t="s">
        <v>12</v>
      </c>
      <c r="D110" s="70" t="s">
        <v>450</v>
      </c>
      <c r="E110" s="70" t="s">
        <v>86</v>
      </c>
      <c r="F110" s="71"/>
      <c r="G110" s="77" t="s">
        <v>79</v>
      </c>
      <c r="H110">
        <f>VLOOKUP(G110,Munka1!P:Q,2,FALSE)</f>
        <v>278</v>
      </c>
    </row>
    <row r="111" spans="1:8" ht="16.5" thickBot="1">
      <c r="A111" s="68" t="s">
        <v>605</v>
      </c>
      <c r="B111" s="69">
        <v>6800</v>
      </c>
      <c r="C111" s="70" t="s">
        <v>12</v>
      </c>
      <c r="D111" s="70" t="s">
        <v>606</v>
      </c>
      <c r="E111" s="70" t="s">
        <v>86</v>
      </c>
      <c r="F111" s="71" t="s">
        <v>232</v>
      </c>
      <c r="G111" s="77" t="s">
        <v>80</v>
      </c>
      <c r="H111">
        <f>VLOOKUP(G111,Munka1!P:Q,2,FALSE)</f>
        <v>24005</v>
      </c>
    </row>
    <row r="112" spans="1:8" ht="16.5" thickBot="1">
      <c r="A112" s="68" t="s">
        <v>607</v>
      </c>
      <c r="B112" s="69">
        <v>6800</v>
      </c>
      <c r="C112" s="70" t="s">
        <v>12</v>
      </c>
      <c r="D112" s="70" t="s">
        <v>213</v>
      </c>
      <c r="E112" s="70" t="s">
        <v>14</v>
      </c>
      <c r="F112" s="71" t="s">
        <v>214</v>
      </c>
      <c r="G112" s="77" t="s">
        <v>81</v>
      </c>
      <c r="H112">
        <f>VLOOKUP(G112,Munka1!P:Q,2,FALSE)</f>
        <v>444</v>
      </c>
    </row>
    <row r="113" spans="1:8" ht="16.5" thickBot="1">
      <c r="A113" s="68" t="s">
        <v>608</v>
      </c>
      <c r="B113" s="69">
        <v>6800</v>
      </c>
      <c r="C113" s="70" t="s">
        <v>12</v>
      </c>
      <c r="D113" s="70" t="s">
        <v>202</v>
      </c>
      <c r="E113" s="70" t="s">
        <v>86</v>
      </c>
      <c r="F113" s="71" t="s">
        <v>182</v>
      </c>
      <c r="G113" s="77" t="s">
        <v>52</v>
      </c>
      <c r="H113">
        <f>VLOOKUP(G113,Munka1!P:Q,2,FALSE)</f>
        <v>20</v>
      </c>
    </row>
    <row r="114" spans="1:8" ht="16.5" thickBot="1">
      <c r="A114" s="68" t="s">
        <v>609</v>
      </c>
      <c r="B114" s="69">
        <v>6800</v>
      </c>
      <c r="C114" s="70" t="s">
        <v>12</v>
      </c>
      <c r="D114" s="70" t="s">
        <v>168</v>
      </c>
      <c r="E114" s="70" t="s">
        <v>86</v>
      </c>
      <c r="F114" s="71" t="s">
        <v>157</v>
      </c>
      <c r="G114" s="77" t="s">
        <v>92</v>
      </c>
      <c r="H114">
        <f>VLOOKUP(G114,Munka1!P:Q,2,FALSE)</f>
        <v>11834</v>
      </c>
    </row>
    <row r="115" spans="1:8" ht="16.5" thickBot="1">
      <c r="A115" s="68" t="s">
        <v>610</v>
      </c>
      <c r="B115" s="69">
        <v>6800</v>
      </c>
      <c r="C115" s="70" t="s">
        <v>12</v>
      </c>
      <c r="D115" s="70" t="s">
        <v>451</v>
      </c>
      <c r="E115" s="70" t="s">
        <v>86</v>
      </c>
      <c r="F115" s="71" t="s">
        <v>245</v>
      </c>
      <c r="G115" s="77" t="s">
        <v>434</v>
      </c>
      <c r="H115">
        <f>VLOOKUP(G115,Munka1!P:Q,2,FALSE)</f>
        <v>2916</v>
      </c>
    </row>
    <row r="116" spans="1:8" ht="16.5" thickBot="1">
      <c r="A116" s="68" t="s">
        <v>611</v>
      </c>
      <c r="B116" s="69">
        <v>6800</v>
      </c>
      <c r="C116" s="70" t="s">
        <v>12</v>
      </c>
      <c r="D116" s="70" t="s">
        <v>237</v>
      </c>
      <c r="E116" s="70" t="s">
        <v>86</v>
      </c>
      <c r="F116" s="71" t="s">
        <v>238</v>
      </c>
      <c r="G116" s="77" t="s">
        <v>93</v>
      </c>
      <c r="H116">
        <f>VLOOKUP(G116,Munka1!P:Q,2,FALSE)</f>
        <v>996</v>
      </c>
    </row>
    <row r="117" spans="1:8" ht="16.5" thickBot="1">
      <c r="A117" s="68" t="s">
        <v>612</v>
      </c>
      <c r="B117" s="69">
        <v>6800</v>
      </c>
      <c r="C117" s="70" t="s">
        <v>12</v>
      </c>
      <c r="D117" s="70" t="s">
        <v>449</v>
      </c>
      <c r="E117" s="70" t="s">
        <v>86</v>
      </c>
      <c r="F117" s="71" t="s">
        <v>251</v>
      </c>
      <c r="G117" s="77" t="s">
        <v>386</v>
      </c>
      <c r="H117">
        <f>VLOOKUP(G117,Munka1!P:Q,2,FALSE)</f>
        <v>2522</v>
      </c>
    </row>
    <row r="118" spans="1:8" ht="16.5" thickBot="1">
      <c r="A118" s="68" t="s">
        <v>613</v>
      </c>
      <c r="B118" s="69">
        <v>6800</v>
      </c>
      <c r="C118" s="70" t="s">
        <v>12</v>
      </c>
      <c r="D118" s="70" t="s">
        <v>452</v>
      </c>
      <c r="E118" s="70" t="s">
        <v>86</v>
      </c>
      <c r="F118" s="71" t="s">
        <v>157</v>
      </c>
      <c r="G118" s="77" t="s">
        <v>413</v>
      </c>
      <c r="H118">
        <f>VLOOKUP(G118,Munka1!P:Q,2,FALSE)</f>
        <v>847</v>
      </c>
    </row>
    <row r="119" spans="1:8" ht="16.5" thickBot="1">
      <c r="A119" s="68" t="s">
        <v>614</v>
      </c>
      <c r="B119" s="69">
        <v>6800</v>
      </c>
      <c r="C119" s="70" t="s">
        <v>12</v>
      </c>
      <c r="D119" s="70" t="s">
        <v>452</v>
      </c>
      <c r="E119" s="70" t="s">
        <v>86</v>
      </c>
      <c r="F119" s="71" t="s">
        <v>157</v>
      </c>
      <c r="G119" s="77" t="s">
        <v>374</v>
      </c>
      <c r="H119">
        <f>VLOOKUP(G119,Munka1!P:Q,2,FALSE)</f>
        <v>142</v>
      </c>
    </row>
    <row r="120" spans="1:8" ht="16.5" thickBot="1">
      <c r="A120" s="68" t="s">
        <v>615</v>
      </c>
      <c r="B120" s="69">
        <v>6800</v>
      </c>
      <c r="C120" s="70" t="s">
        <v>12</v>
      </c>
      <c r="D120" s="70" t="s">
        <v>158</v>
      </c>
      <c r="E120" s="70" t="s">
        <v>90</v>
      </c>
      <c r="F120" s="71" t="s">
        <v>151</v>
      </c>
      <c r="G120" s="77" t="s">
        <v>141</v>
      </c>
      <c r="H120">
        <f>VLOOKUP(G120,Munka1!P:Q,2,FALSE)</f>
        <v>7</v>
      </c>
    </row>
    <row r="121" spans="1:8" ht="16.5" thickBot="1">
      <c r="A121" s="68" t="s">
        <v>616</v>
      </c>
      <c r="B121" s="69">
        <v>6800</v>
      </c>
      <c r="C121" s="70" t="s">
        <v>12</v>
      </c>
      <c r="D121" s="70" t="s">
        <v>244</v>
      </c>
      <c r="E121" s="70" t="s">
        <v>86</v>
      </c>
      <c r="F121" s="71" t="s">
        <v>245</v>
      </c>
      <c r="G121" s="77" t="s">
        <v>101</v>
      </c>
      <c r="H121">
        <f>VLOOKUP(G121,Munka1!P:Q,2,FALSE)</f>
        <v>3461</v>
      </c>
    </row>
    <row r="122" spans="1:8" ht="16.5" thickBot="1">
      <c r="A122" s="68" t="s">
        <v>617</v>
      </c>
      <c r="B122" s="69">
        <v>6800</v>
      </c>
      <c r="C122" s="70" t="s">
        <v>12</v>
      </c>
      <c r="D122" s="70" t="s">
        <v>455</v>
      </c>
      <c r="E122" s="70" t="s">
        <v>86</v>
      </c>
      <c r="F122" s="71" t="s">
        <v>618</v>
      </c>
      <c r="G122" s="77" t="s">
        <v>417</v>
      </c>
      <c r="H122">
        <f>VLOOKUP(G122,Munka1!P:Q,2,FALSE)</f>
        <v>29986</v>
      </c>
    </row>
    <row r="123" spans="1:8" ht="16.5" thickBot="1">
      <c r="A123" s="68" t="s">
        <v>619</v>
      </c>
      <c r="B123" s="69">
        <v>6800</v>
      </c>
      <c r="C123" s="70" t="s">
        <v>12</v>
      </c>
      <c r="D123" s="70" t="s">
        <v>13</v>
      </c>
      <c r="E123" s="70" t="s">
        <v>14</v>
      </c>
      <c r="F123" s="71" t="s">
        <v>151</v>
      </c>
      <c r="G123" s="77" t="s">
        <v>109</v>
      </c>
      <c r="H123">
        <f>VLOOKUP(G123,Munka1!P:Q,2,FALSE)</f>
        <v>518</v>
      </c>
    </row>
    <row r="124" spans="1:8" ht="16.5" thickBot="1">
      <c r="A124" s="68" t="s">
        <v>620</v>
      </c>
      <c r="B124" s="69">
        <v>6800</v>
      </c>
      <c r="C124" s="70" t="s">
        <v>12</v>
      </c>
      <c r="D124" s="70" t="s">
        <v>127</v>
      </c>
      <c r="E124" s="70" t="s">
        <v>14</v>
      </c>
      <c r="F124" s="71" t="s">
        <v>151</v>
      </c>
      <c r="G124" s="77" t="s">
        <v>387</v>
      </c>
      <c r="H124">
        <f>VLOOKUP(G124,Munka1!P:Q,2,FALSE)</f>
        <v>5986</v>
      </c>
    </row>
    <row r="125" spans="1:8" ht="16.5" thickBot="1">
      <c r="A125" s="68" t="s">
        <v>621</v>
      </c>
      <c r="B125" s="69">
        <v>6800</v>
      </c>
      <c r="C125" s="70" t="s">
        <v>12</v>
      </c>
      <c r="D125" s="70" t="s">
        <v>252</v>
      </c>
      <c r="E125" s="70" t="s">
        <v>90</v>
      </c>
      <c r="F125" s="71">
        <v>9</v>
      </c>
      <c r="G125" s="77" t="s">
        <v>112</v>
      </c>
      <c r="H125">
        <f>VLOOKUP(G125,Munka1!P:Q,2,FALSE)</f>
        <v>122</v>
      </c>
    </row>
    <row r="126" spans="1:8" ht="16.5" thickBot="1">
      <c r="A126" s="68" t="s">
        <v>622</v>
      </c>
      <c r="B126" s="69">
        <v>6800</v>
      </c>
      <c r="C126" s="70" t="s">
        <v>12</v>
      </c>
      <c r="D126" s="70" t="s">
        <v>457</v>
      </c>
      <c r="E126" s="70" t="s">
        <v>86</v>
      </c>
      <c r="F126" s="71">
        <v>7</v>
      </c>
      <c r="G126" s="77" t="s">
        <v>454</v>
      </c>
      <c r="H126">
        <f>VLOOKUP(G126,Munka1!P:Q,2,FALSE)</f>
        <v>51</v>
      </c>
    </row>
    <row r="127" spans="1:8" ht="16.5" thickBot="1">
      <c r="A127" s="68" t="s">
        <v>623</v>
      </c>
      <c r="B127" s="69">
        <v>6800</v>
      </c>
      <c r="C127" s="70" t="s">
        <v>12</v>
      </c>
      <c r="D127" s="70" t="s">
        <v>458</v>
      </c>
      <c r="E127" s="70"/>
      <c r="F127" s="71"/>
      <c r="G127" s="77" t="s">
        <v>113</v>
      </c>
      <c r="H127">
        <f>VLOOKUP(G127,Munka1!P:Q,2,FALSE)</f>
        <v>2580</v>
      </c>
    </row>
    <row r="128" spans="1:8" ht="16.5" thickBot="1">
      <c r="A128" s="68" t="s">
        <v>624</v>
      </c>
      <c r="B128" s="69">
        <v>6800</v>
      </c>
      <c r="C128" s="70" t="s">
        <v>12</v>
      </c>
      <c r="D128" s="70" t="s">
        <v>459</v>
      </c>
      <c r="E128" s="70" t="s">
        <v>86</v>
      </c>
      <c r="F128" s="71">
        <v>22</v>
      </c>
      <c r="G128" s="77" t="s">
        <v>391</v>
      </c>
      <c r="H128">
        <f>VLOOKUP(G128,Munka1!P:Q,2,FALSE)</f>
        <v>50</v>
      </c>
    </row>
    <row r="129" spans="1:8" ht="16.5" thickBot="1">
      <c r="A129" s="68" t="s">
        <v>625</v>
      </c>
      <c r="B129" s="69">
        <v>6800</v>
      </c>
      <c r="C129" s="70" t="s">
        <v>12</v>
      </c>
      <c r="D129" s="70" t="s">
        <v>154</v>
      </c>
      <c r="E129" s="70" t="s">
        <v>86</v>
      </c>
      <c r="F129" s="71">
        <v>28</v>
      </c>
      <c r="G129" s="77" t="s">
        <v>30</v>
      </c>
      <c r="H129">
        <f>VLOOKUP(G129,Munka1!P:Q,2,FALSE)</f>
        <v>469</v>
      </c>
    </row>
    <row r="130" spans="1:8" ht="16.5" thickBot="1">
      <c r="A130" s="68" t="s">
        <v>626</v>
      </c>
      <c r="B130" s="69">
        <v>6800</v>
      </c>
      <c r="C130" s="70" t="s">
        <v>12</v>
      </c>
      <c r="D130" s="70" t="s">
        <v>254</v>
      </c>
      <c r="E130" s="70" t="s">
        <v>86</v>
      </c>
      <c r="F130" s="71">
        <v>10</v>
      </c>
      <c r="G130" s="77" t="s">
        <v>114</v>
      </c>
      <c r="H130">
        <f>VLOOKUP(G130,Munka1!P:Q,2,FALSE)</f>
        <v>1761</v>
      </c>
    </row>
    <row r="131" spans="1:8" ht="16.5" thickBot="1">
      <c r="A131" s="68" t="s">
        <v>627</v>
      </c>
      <c r="B131" s="69">
        <v>6800</v>
      </c>
      <c r="C131" s="70" t="s">
        <v>12</v>
      </c>
      <c r="D131" s="70" t="s">
        <v>255</v>
      </c>
      <c r="E131" s="70" t="s">
        <v>86</v>
      </c>
      <c r="F131" s="71">
        <v>10</v>
      </c>
      <c r="G131" s="77" t="s">
        <v>115</v>
      </c>
      <c r="H131">
        <f>VLOOKUP(G131,Munka1!P:Q,2,FALSE)</f>
        <v>1320</v>
      </c>
    </row>
    <row r="132" spans="1:8" ht="16.5" thickBot="1">
      <c r="A132" s="68" t="s">
        <v>628</v>
      </c>
      <c r="B132" s="69">
        <v>6800</v>
      </c>
      <c r="C132" s="70" t="s">
        <v>12</v>
      </c>
      <c r="D132" s="70" t="s">
        <v>254</v>
      </c>
      <c r="E132" s="70" t="s">
        <v>86</v>
      </c>
      <c r="F132" s="71">
        <v>10</v>
      </c>
      <c r="G132" s="77" t="s">
        <v>116</v>
      </c>
      <c r="H132">
        <f>VLOOKUP(G132,Munka1!P:Q,2,FALSE)</f>
        <v>1745</v>
      </c>
    </row>
    <row r="133" spans="1:8" ht="16.5" thickBot="1">
      <c r="A133" s="68" t="s">
        <v>629</v>
      </c>
      <c r="B133" s="69">
        <v>6800</v>
      </c>
      <c r="C133" s="70" t="s">
        <v>12</v>
      </c>
      <c r="D133" s="70" t="s">
        <v>461</v>
      </c>
      <c r="E133" s="70" t="s">
        <v>86</v>
      </c>
      <c r="F133" s="71">
        <v>7</v>
      </c>
      <c r="G133" s="77" t="s">
        <v>453</v>
      </c>
      <c r="H133">
        <f>VLOOKUP(G133,Munka1!P:Q,2,FALSE)</f>
        <v>0</v>
      </c>
    </row>
    <row r="134" spans="1:8" ht="16.5" thickBot="1">
      <c r="A134" s="68" t="s">
        <v>630</v>
      </c>
      <c r="B134" s="69">
        <v>6800</v>
      </c>
      <c r="C134" s="70" t="s">
        <v>12</v>
      </c>
      <c r="D134" s="70" t="s">
        <v>256</v>
      </c>
      <c r="E134" s="70" t="s">
        <v>86</v>
      </c>
      <c r="F134" s="71"/>
      <c r="G134" s="77" t="s">
        <v>117</v>
      </c>
      <c r="H134">
        <f>VLOOKUP(G134,Munka1!P:Q,2,FALSE)</f>
        <v>1502</v>
      </c>
    </row>
    <row r="135" spans="1:8" ht="16.5" thickBot="1">
      <c r="A135" s="68" t="s">
        <v>631</v>
      </c>
      <c r="B135" s="69">
        <v>6800</v>
      </c>
      <c r="C135" s="70" t="s">
        <v>12</v>
      </c>
      <c r="D135" s="70" t="s">
        <v>154</v>
      </c>
      <c r="E135" s="70" t="s">
        <v>86</v>
      </c>
      <c r="F135" s="71" t="s">
        <v>257</v>
      </c>
      <c r="G135" s="77" t="s">
        <v>118</v>
      </c>
      <c r="H135">
        <f>VLOOKUP(G135,Munka1!P:Q,2,FALSE)</f>
        <v>1828</v>
      </c>
    </row>
    <row r="136" spans="1:8" ht="16.5" thickBot="1">
      <c r="A136" s="68" t="s">
        <v>632</v>
      </c>
      <c r="B136" s="69">
        <v>6800</v>
      </c>
      <c r="C136" s="70" t="s">
        <v>12</v>
      </c>
      <c r="D136" s="70" t="s">
        <v>319</v>
      </c>
      <c r="E136" s="70"/>
      <c r="F136" s="71"/>
      <c r="G136" s="77" t="s">
        <v>119</v>
      </c>
      <c r="H136">
        <f>VLOOKUP(G136,Munka1!P:Q,2,FALSE)</f>
        <v>3438</v>
      </c>
    </row>
    <row r="137" spans="1:8" ht="16.5" thickBot="1">
      <c r="A137" s="68" t="s">
        <v>633</v>
      </c>
      <c r="B137" s="69">
        <v>6800</v>
      </c>
      <c r="C137" s="70" t="s">
        <v>12</v>
      </c>
      <c r="D137" s="70" t="s">
        <v>256</v>
      </c>
      <c r="E137" s="70" t="s">
        <v>86</v>
      </c>
      <c r="F137" s="71">
        <v>11</v>
      </c>
      <c r="G137" s="77" t="s">
        <v>120</v>
      </c>
      <c r="H137">
        <f>VLOOKUP(G137,Munka1!P:Q,2,FALSE)</f>
        <v>0</v>
      </c>
    </row>
    <row r="138" spans="1:8" ht="16.5" thickBot="1">
      <c r="A138" s="68" t="s">
        <v>634</v>
      </c>
      <c r="B138" s="69">
        <v>6800</v>
      </c>
      <c r="C138" s="70" t="s">
        <v>12</v>
      </c>
      <c r="D138" s="70" t="s">
        <v>635</v>
      </c>
      <c r="E138" s="70"/>
      <c r="F138" s="71"/>
      <c r="G138" s="77" t="s">
        <v>384</v>
      </c>
      <c r="H138">
        <f>VLOOKUP(G138,Munka1!P:Q,2,FALSE)</f>
        <v>215</v>
      </c>
    </row>
    <row r="139" spans="1:8" ht="16.5" thickBot="1">
      <c r="A139" s="68" t="s">
        <v>636</v>
      </c>
      <c r="B139" s="69">
        <v>6800</v>
      </c>
      <c r="C139" s="70" t="s">
        <v>12</v>
      </c>
      <c r="D139" s="70" t="s">
        <v>254</v>
      </c>
      <c r="E139" s="70" t="s">
        <v>86</v>
      </c>
      <c r="F139" s="71" t="s">
        <v>637</v>
      </c>
      <c r="G139" s="77" t="s">
        <v>463</v>
      </c>
      <c r="H139">
        <f>VLOOKUP(G139,Munka1!P:Q,2,FALSE)</f>
        <v>2524</v>
      </c>
    </row>
    <row r="140" spans="1:8" ht="16.5" thickBot="1">
      <c r="A140" s="68" t="s">
        <v>638</v>
      </c>
      <c r="B140" s="69">
        <v>6800</v>
      </c>
      <c r="C140" s="70" t="s">
        <v>12</v>
      </c>
      <c r="D140" s="70" t="s">
        <v>639</v>
      </c>
      <c r="E140" s="70"/>
      <c r="F140" s="71"/>
      <c r="G140" s="77" t="s">
        <v>121</v>
      </c>
      <c r="H140">
        <f>VLOOKUP(G140,Munka1!P:Q,2,FALSE)</f>
        <v>480</v>
      </c>
    </row>
    <row r="141" spans="1:8" ht="16.5" thickBot="1">
      <c r="A141" s="68" t="s">
        <v>640</v>
      </c>
      <c r="B141" s="69">
        <v>6800</v>
      </c>
      <c r="C141" s="70" t="s">
        <v>12</v>
      </c>
      <c r="D141" s="70" t="s">
        <v>261</v>
      </c>
      <c r="E141" s="70" t="s">
        <v>86</v>
      </c>
      <c r="F141" s="71">
        <v>2</v>
      </c>
      <c r="G141" s="77" t="s">
        <v>122</v>
      </c>
      <c r="H141">
        <f>VLOOKUP(G141,Munka1!P:Q,2,FALSE)</f>
        <v>0</v>
      </c>
    </row>
    <row r="142" spans="1:8" ht="16.5" thickBot="1">
      <c r="A142" s="68" t="s">
        <v>641</v>
      </c>
      <c r="B142" s="69">
        <v>6800</v>
      </c>
      <c r="C142" s="70" t="s">
        <v>12</v>
      </c>
      <c r="D142" s="70" t="s">
        <v>262</v>
      </c>
      <c r="E142" s="70" t="s">
        <v>14</v>
      </c>
      <c r="F142" s="71"/>
      <c r="G142" s="77" t="s">
        <v>123</v>
      </c>
      <c r="H142">
        <f>VLOOKUP(G142,Munka1!P:Q,2,FALSE)</f>
        <v>4185</v>
      </c>
    </row>
    <row r="143" spans="1:8" ht="16.5" thickBot="1">
      <c r="A143" s="68" t="s">
        <v>642</v>
      </c>
      <c r="B143" s="69">
        <v>6800</v>
      </c>
      <c r="C143" s="70" t="s">
        <v>12</v>
      </c>
      <c r="D143" s="70" t="s">
        <v>156</v>
      </c>
      <c r="E143" s="70" t="s">
        <v>86</v>
      </c>
      <c r="F143" s="71">
        <v>4</v>
      </c>
      <c r="G143" s="77" t="s">
        <v>124</v>
      </c>
      <c r="H143">
        <f>VLOOKUP(G143,Munka1!P:Q,2,FALSE)</f>
        <v>11414</v>
      </c>
    </row>
    <row r="144" spans="1:8" ht="16.5" thickBot="1">
      <c r="A144" s="68" t="s">
        <v>643</v>
      </c>
      <c r="B144" s="69">
        <v>6800</v>
      </c>
      <c r="C144" s="70" t="s">
        <v>12</v>
      </c>
      <c r="D144" s="70" t="s">
        <v>444</v>
      </c>
      <c r="E144" s="70" t="s">
        <v>86</v>
      </c>
      <c r="F144" s="71">
        <v>8</v>
      </c>
      <c r="G144" s="77" t="s">
        <v>460</v>
      </c>
      <c r="H144">
        <f>VLOOKUP(G144,Munka1!P:Q,2,FALSE)</f>
        <v>213</v>
      </c>
    </row>
    <row r="145" spans="1:8" ht="16.5" thickBot="1">
      <c r="A145" s="68" t="s">
        <v>644</v>
      </c>
      <c r="B145" s="69">
        <v>6800</v>
      </c>
      <c r="C145" s="70" t="s">
        <v>12</v>
      </c>
      <c r="D145" s="70" t="s">
        <v>263</v>
      </c>
      <c r="E145" s="70" t="s">
        <v>86</v>
      </c>
      <c r="F145" s="71">
        <v>37269</v>
      </c>
      <c r="G145" s="77" t="s">
        <v>125</v>
      </c>
      <c r="H145">
        <f>VLOOKUP(G145,Munka1!P:Q,2,FALSE)</f>
        <v>580</v>
      </c>
    </row>
    <row r="146" spans="1:8" ht="16.5" thickBot="1">
      <c r="A146" s="68" t="s">
        <v>645</v>
      </c>
      <c r="B146" s="69">
        <v>6800</v>
      </c>
      <c r="C146" s="70" t="s">
        <v>12</v>
      </c>
      <c r="D146" s="70" t="s">
        <v>170</v>
      </c>
      <c r="E146" s="70" t="s">
        <v>86</v>
      </c>
      <c r="F146" s="71" t="s">
        <v>358</v>
      </c>
      <c r="G146" s="77" t="s">
        <v>34</v>
      </c>
      <c r="H146">
        <f>VLOOKUP(G146,Munka1!P:Q,2,FALSE)</f>
        <v>6927</v>
      </c>
    </row>
    <row r="147" spans="1:8" ht="16.5" thickBot="1">
      <c r="A147" s="68" t="s">
        <v>646</v>
      </c>
      <c r="B147" s="69">
        <v>6800</v>
      </c>
      <c r="C147" s="70" t="s">
        <v>12</v>
      </c>
      <c r="D147" s="70" t="s">
        <v>173</v>
      </c>
      <c r="E147" s="70" t="s">
        <v>86</v>
      </c>
      <c r="F147" s="71" t="s">
        <v>174</v>
      </c>
      <c r="G147" s="77" t="s">
        <v>35</v>
      </c>
      <c r="H147">
        <f>VLOOKUP(G147,Munka1!P:Q,2,FALSE)</f>
        <v>2910</v>
      </c>
    </row>
    <row r="148" spans="1:8" ht="16.5" thickBot="1">
      <c r="A148" s="68" t="s">
        <v>647</v>
      </c>
      <c r="B148" s="69">
        <v>6800</v>
      </c>
      <c r="C148" s="70" t="s">
        <v>12</v>
      </c>
      <c r="D148" s="70" t="s">
        <v>173</v>
      </c>
      <c r="E148" s="70" t="s">
        <v>86</v>
      </c>
      <c r="F148" s="71" t="s">
        <v>174</v>
      </c>
      <c r="G148" s="77" t="s">
        <v>36</v>
      </c>
      <c r="H148">
        <f>VLOOKUP(G148,Munka1!P:Q,2,FALSE)</f>
        <v>440</v>
      </c>
    </row>
    <row r="149" spans="1:8" ht="16.5" thickBot="1">
      <c r="A149" s="68" t="s">
        <v>648</v>
      </c>
      <c r="B149" s="69">
        <v>6800</v>
      </c>
      <c r="C149" s="70" t="s">
        <v>12</v>
      </c>
      <c r="D149" s="70" t="s">
        <v>173</v>
      </c>
      <c r="E149" s="70" t="s">
        <v>86</v>
      </c>
      <c r="F149" s="71" t="s">
        <v>174</v>
      </c>
      <c r="G149" s="77" t="s">
        <v>37</v>
      </c>
      <c r="H149">
        <f>VLOOKUP(G149,Munka1!P:Q,2,FALSE)</f>
        <v>0</v>
      </c>
    </row>
    <row r="150" spans="1:8" ht="16.5" thickBot="1">
      <c r="A150" s="68" t="s">
        <v>649</v>
      </c>
      <c r="B150" s="69">
        <v>6800</v>
      </c>
      <c r="C150" s="70" t="s">
        <v>12</v>
      </c>
      <c r="D150" s="70" t="s">
        <v>176</v>
      </c>
      <c r="E150" s="70" t="s">
        <v>86</v>
      </c>
      <c r="F150" s="71" t="s">
        <v>177</v>
      </c>
      <c r="G150" s="77" t="s">
        <v>38</v>
      </c>
      <c r="H150">
        <f>VLOOKUP(G150,Munka1!P:Q,2,FALSE)</f>
        <v>5763</v>
      </c>
    </row>
    <row r="151" spans="1:8" ht="16.5" thickBot="1">
      <c r="A151" s="68" t="s">
        <v>650</v>
      </c>
      <c r="B151" s="69">
        <v>6800</v>
      </c>
      <c r="C151" s="70" t="s">
        <v>12</v>
      </c>
      <c r="D151" s="70" t="s">
        <v>178</v>
      </c>
      <c r="E151" s="70" t="s">
        <v>86</v>
      </c>
      <c r="F151" s="71" t="s">
        <v>179</v>
      </c>
      <c r="G151" s="77" t="s">
        <v>39</v>
      </c>
      <c r="H151">
        <f>VLOOKUP(G151,Munka1!P:Q,2,FALSE)</f>
        <v>7365</v>
      </c>
    </row>
    <row r="152" spans="1:8" ht="16.5" thickBot="1">
      <c r="A152" s="68" t="s">
        <v>651</v>
      </c>
      <c r="B152" s="69">
        <v>6800</v>
      </c>
      <c r="C152" s="70" t="s">
        <v>12</v>
      </c>
      <c r="D152" s="70" t="s">
        <v>180</v>
      </c>
      <c r="E152" s="70" t="s">
        <v>86</v>
      </c>
      <c r="F152" s="71" t="s">
        <v>223</v>
      </c>
      <c r="G152" s="77" t="s">
        <v>40</v>
      </c>
      <c r="H152">
        <f>VLOOKUP(G152,Munka1!P:Q,2,FALSE)</f>
        <v>7287</v>
      </c>
    </row>
    <row r="153" spans="1:8" ht="16.5" thickBot="1">
      <c r="A153" s="68" t="s">
        <v>652</v>
      </c>
      <c r="B153" s="69">
        <v>6800</v>
      </c>
      <c r="C153" s="70" t="s">
        <v>12</v>
      </c>
      <c r="D153" s="70" t="s">
        <v>180</v>
      </c>
      <c r="E153" s="70" t="s">
        <v>86</v>
      </c>
      <c r="F153" s="71" t="s">
        <v>182</v>
      </c>
      <c r="G153" s="77" t="s">
        <v>41</v>
      </c>
      <c r="H153">
        <f>VLOOKUP(G153,Munka1!P:Q,2,FALSE)</f>
        <v>212</v>
      </c>
    </row>
    <row r="154" spans="1:8" ht="16.5" thickBot="1">
      <c r="A154" s="68" t="s">
        <v>653</v>
      </c>
      <c r="B154" s="69">
        <v>6800</v>
      </c>
      <c r="C154" s="70" t="s">
        <v>12</v>
      </c>
      <c r="D154" s="70" t="s">
        <v>180</v>
      </c>
      <c r="E154" s="70" t="s">
        <v>86</v>
      </c>
      <c r="F154" s="71" t="s">
        <v>182</v>
      </c>
      <c r="G154" s="77" t="s">
        <v>42</v>
      </c>
      <c r="H154">
        <f>VLOOKUP(G154,Munka1!P:Q,2,FALSE)</f>
        <v>5980</v>
      </c>
    </row>
    <row r="155" spans="1:8" ht="16.5" thickBot="1">
      <c r="A155" s="68" t="s">
        <v>654</v>
      </c>
      <c r="B155" s="69">
        <v>6800</v>
      </c>
      <c r="C155" s="70" t="s">
        <v>12</v>
      </c>
      <c r="D155" s="70" t="s">
        <v>183</v>
      </c>
      <c r="E155" s="70" t="s">
        <v>14</v>
      </c>
      <c r="F155" s="71" t="s">
        <v>184</v>
      </c>
      <c r="G155" s="77" t="s">
        <v>43</v>
      </c>
      <c r="H155">
        <f>VLOOKUP(G155,Munka1!P:Q,2,FALSE)</f>
        <v>2911</v>
      </c>
    </row>
    <row r="156" spans="1:8" ht="16.5" thickBot="1">
      <c r="A156" s="68" t="s">
        <v>655</v>
      </c>
      <c r="B156" s="69">
        <v>6800</v>
      </c>
      <c r="C156" s="70" t="s">
        <v>12</v>
      </c>
      <c r="D156" s="70" t="s">
        <v>185</v>
      </c>
      <c r="E156" s="70" t="s">
        <v>86</v>
      </c>
      <c r="F156" s="71" t="s">
        <v>186</v>
      </c>
      <c r="G156" s="77" t="s">
        <v>44</v>
      </c>
      <c r="H156">
        <f>VLOOKUP(G156,Munka1!P:Q,2,FALSE)</f>
        <v>7502</v>
      </c>
    </row>
    <row r="157" spans="1:8" ht="16.5" thickBot="1">
      <c r="A157" s="68" t="s">
        <v>656</v>
      </c>
      <c r="B157" s="69">
        <v>6800</v>
      </c>
      <c r="C157" s="70" t="s">
        <v>12</v>
      </c>
      <c r="D157" s="70" t="s">
        <v>187</v>
      </c>
      <c r="E157" s="70" t="s">
        <v>86</v>
      </c>
      <c r="F157" s="71" t="s">
        <v>188</v>
      </c>
      <c r="G157" s="77" t="s">
        <v>45</v>
      </c>
      <c r="H157">
        <f>VLOOKUP(G157,Munka1!P:Q,2,FALSE)</f>
        <v>4411</v>
      </c>
    </row>
    <row r="158" spans="1:8" ht="16.5" thickBot="1">
      <c r="A158" s="68" t="s">
        <v>657</v>
      </c>
      <c r="B158" s="69">
        <v>6800</v>
      </c>
      <c r="C158" s="70" t="s">
        <v>12</v>
      </c>
      <c r="D158" s="70" t="s">
        <v>189</v>
      </c>
      <c r="E158" s="70" t="s">
        <v>86</v>
      </c>
      <c r="F158" s="71" t="s">
        <v>190</v>
      </c>
      <c r="G158" s="77" t="s">
        <v>46</v>
      </c>
      <c r="H158">
        <f>VLOOKUP(G158,Munka1!P:Q,2,FALSE)</f>
        <v>4659</v>
      </c>
    </row>
    <row r="159" spans="1:8" ht="16.5" thickBot="1">
      <c r="A159" s="68" t="s">
        <v>658</v>
      </c>
      <c r="B159" s="69">
        <v>6800</v>
      </c>
      <c r="C159" s="70" t="s">
        <v>362</v>
      </c>
      <c r="D159" s="70" t="s">
        <v>363</v>
      </c>
      <c r="E159" s="70" t="s">
        <v>86</v>
      </c>
      <c r="F159" s="71" t="s">
        <v>196</v>
      </c>
      <c r="G159" s="77" t="s">
        <v>361</v>
      </c>
      <c r="H159">
        <f>VLOOKUP(G159,Munka1!P:Q,2,FALSE)</f>
        <v>4417</v>
      </c>
    </row>
    <row r="160" spans="1:8" ht="16.5" thickBot="1">
      <c r="A160" s="68" t="s">
        <v>659</v>
      </c>
      <c r="B160" s="69">
        <v>6800</v>
      </c>
      <c r="C160" s="70" t="s">
        <v>362</v>
      </c>
      <c r="D160" s="70" t="s">
        <v>363</v>
      </c>
      <c r="E160" s="70" t="s">
        <v>86</v>
      </c>
      <c r="F160" s="71" t="s">
        <v>196</v>
      </c>
      <c r="G160" s="77" t="s">
        <v>364</v>
      </c>
      <c r="H160">
        <f>VLOOKUP(G160,Munka1!P:Q,2,FALSE)</f>
        <v>0</v>
      </c>
    </row>
    <row r="161" spans="1:8" ht="16.5" thickBot="1">
      <c r="A161" s="68" t="s">
        <v>660</v>
      </c>
      <c r="B161" s="69">
        <v>6806</v>
      </c>
      <c r="C161" s="70" t="s">
        <v>192</v>
      </c>
      <c r="D161" s="70" t="s">
        <v>193</v>
      </c>
      <c r="E161" s="70" t="s">
        <v>86</v>
      </c>
      <c r="F161" s="71" t="s">
        <v>194</v>
      </c>
      <c r="G161" s="77" t="s">
        <v>47</v>
      </c>
      <c r="H161">
        <f>VLOOKUP(G161,Munka1!P:Q,2,FALSE)</f>
        <v>3165</v>
      </c>
    </row>
    <row r="162" spans="1:8" ht="16.5" thickBot="1">
      <c r="A162" s="78" t="s">
        <v>661</v>
      </c>
      <c r="B162" s="79">
        <v>6800</v>
      </c>
      <c r="C162" s="80" t="s">
        <v>12</v>
      </c>
      <c r="D162" s="80" t="s">
        <v>195</v>
      </c>
      <c r="E162" s="80" t="s">
        <v>86</v>
      </c>
      <c r="F162" s="81" t="s">
        <v>196</v>
      </c>
      <c r="G162" s="82" t="s">
        <v>662</v>
      </c>
    </row>
    <row r="163" spans="1:8" ht="16.5" thickBot="1">
      <c r="A163" s="68" t="s">
        <v>663</v>
      </c>
      <c r="B163" s="69">
        <v>6800</v>
      </c>
      <c r="C163" s="70" t="s">
        <v>12</v>
      </c>
      <c r="D163" s="70" t="s">
        <v>197</v>
      </c>
      <c r="E163" s="70" t="s">
        <v>86</v>
      </c>
      <c r="F163" s="71" t="s">
        <v>366</v>
      </c>
      <c r="G163" s="77" t="s">
        <v>49</v>
      </c>
      <c r="H163">
        <f>VLOOKUP(G163,Munka1!P:Q,2,FALSE)</f>
        <v>3637</v>
      </c>
    </row>
    <row r="164" spans="1:8" ht="16.5" thickBot="1">
      <c r="A164" s="68" t="s">
        <v>664</v>
      </c>
      <c r="B164" s="69">
        <v>6800</v>
      </c>
      <c r="C164" s="70" t="s">
        <v>12</v>
      </c>
      <c r="D164" s="70" t="s">
        <v>197</v>
      </c>
      <c r="E164" s="70" t="s">
        <v>86</v>
      </c>
      <c r="F164" s="71" t="s">
        <v>366</v>
      </c>
      <c r="G164" s="77" t="s">
        <v>50</v>
      </c>
      <c r="H164">
        <f>VLOOKUP(G164,Munka1!P:Q,2,FALSE)</f>
        <v>1801</v>
      </c>
    </row>
    <row r="165" spans="1:8" ht="16.5" thickBot="1">
      <c r="A165" s="68" t="s">
        <v>665</v>
      </c>
      <c r="B165" s="69">
        <v>6800</v>
      </c>
      <c r="C165" s="70" t="s">
        <v>199</v>
      </c>
      <c r="D165" s="70" t="s">
        <v>200</v>
      </c>
      <c r="E165" s="70" t="s">
        <v>86</v>
      </c>
      <c r="F165" s="71" t="s">
        <v>201</v>
      </c>
      <c r="G165" s="77" t="s">
        <v>51</v>
      </c>
      <c r="H165">
        <f>VLOOKUP(G165,Munka1!P:Q,2,FALSE)</f>
        <v>553</v>
      </c>
    </row>
    <row r="166" spans="1:8" ht="16.5" thickBot="1">
      <c r="A166" s="68" t="s">
        <v>666</v>
      </c>
      <c r="B166" s="69">
        <v>6800</v>
      </c>
      <c r="C166" s="70" t="s">
        <v>368</v>
      </c>
      <c r="D166" s="70" t="s">
        <v>200</v>
      </c>
      <c r="E166" s="70" t="s">
        <v>86</v>
      </c>
      <c r="F166" s="71" t="s">
        <v>196</v>
      </c>
      <c r="G166" s="77" t="s">
        <v>345</v>
      </c>
      <c r="H166">
        <f>VLOOKUP(G166,Munka1!P:Q,2,FALSE)</f>
        <v>23</v>
      </c>
    </row>
    <row r="167" spans="1:8" ht="16.5" thickBot="1">
      <c r="A167" s="68" t="s">
        <v>667</v>
      </c>
      <c r="B167" s="69">
        <v>6800</v>
      </c>
      <c r="C167" s="70" t="s">
        <v>12</v>
      </c>
      <c r="D167" s="70" t="s">
        <v>202</v>
      </c>
      <c r="E167" s="70" t="s">
        <v>86</v>
      </c>
      <c r="F167" s="71" t="s">
        <v>182</v>
      </c>
      <c r="G167" s="77" t="s">
        <v>52</v>
      </c>
      <c r="H167">
        <f>VLOOKUP(G167,Munka1!P:Q,2,FALSE)</f>
        <v>20</v>
      </c>
    </row>
    <row r="168" spans="1:8" ht="16.5" thickBot="1">
      <c r="A168" s="68" t="s">
        <v>668</v>
      </c>
      <c r="B168" s="69">
        <v>6800</v>
      </c>
      <c r="C168" s="70" t="s">
        <v>12</v>
      </c>
      <c r="D168" s="70" t="s">
        <v>127</v>
      </c>
      <c r="E168" s="70" t="s">
        <v>86</v>
      </c>
      <c r="F168" s="71" t="s">
        <v>371</v>
      </c>
      <c r="G168" s="77" t="s">
        <v>370</v>
      </c>
      <c r="H168">
        <f>VLOOKUP(G168,Munka1!P:Q,2,FALSE)</f>
        <v>22333</v>
      </c>
    </row>
    <row r="169" spans="1:8" ht="16.5" thickBot="1">
      <c r="A169" s="68" t="s">
        <v>669</v>
      </c>
      <c r="B169" s="69">
        <v>6800</v>
      </c>
      <c r="C169" s="70" t="s">
        <v>12</v>
      </c>
      <c r="D169" s="70" t="s">
        <v>373</v>
      </c>
      <c r="E169" s="70" t="s">
        <v>86</v>
      </c>
      <c r="F169" s="71" t="s">
        <v>182</v>
      </c>
      <c r="G169" s="77" t="s">
        <v>365</v>
      </c>
      <c r="H169">
        <f>VLOOKUP(G169,Munka1!P:Q,2,FALSE)</f>
        <v>2137</v>
      </c>
    </row>
    <row r="170" spans="1:8" ht="16.5" thickBot="1">
      <c r="A170" s="68" t="s">
        <v>670</v>
      </c>
      <c r="B170" s="69">
        <v>6800</v>
      </c>
      <c r="C170" s="70" t="s">
        <v>12</v>
      </c>
      <c r="D170" s="70" t="s">
        <v>127</v>
      </c>
      <c r="E170" s="70" t="s">
        <v>14</v>
      </c>
      <c r="F170" s="71" t="s">
        <v>196</v>
      </c>
      <c r="G170" s="77" t="s">
        <v>375</v>
      </c>
      <c r="H170">
        <f>VLOOKUP(G170,Munka1!P:Q,2,FALSE)</f>
        <v>45962</v>
      </c>
    </row>
    <row r="171" spans="1:8" ht="16.5" thickBot="1">
      <c r="A171" s="68" t="s">
        <v>671</v>
      </c>
      <c r="B171" s="69">
        <v>6800</v>
      </c>
      <c r="C171" s="70" t="s">
        <v>12</v>
      </c>
      <c r="D171" s="70" t="s">
        <v>203</v>
      </c>
      <c r="E171" s="70" t="s">
        <v>86</v>
      </c>
      <c r="F171" s="71" t="s">
        <v>201</v>
      </c>
      <c r="G171" s="77" t="s">
        <v>53</v>
      </c>
      <c r="H171">
        <f>VLOOKUP(G171,Munka1!P:Q,2,FALSE)</f>
        <v>1380</v>
      </c>
    </row>
    <row r="172" spans="1:8" ht="16.5" thickBot="1">
      <c r="A172" s="68" t="s">
        <v>672</v>
      </c>
      <c r="B172" s="69">
        <v>6800</v>
      </c>
      <c r="C172" s="70" t="s">
        <v>12</v>
      </c>
      <c r="D172" s="70" t="s">
        <v>377</v>
      </c>
      <c r="E172" s="70" t="s">
        <v>86</v>
      </c>
      <c r="F172" s="71" t="s">
        <v>378</v>
      </c>
      <c r="G172" s="77" t="s">
        <v>376</v>
      </c>
      <c r="H172">
        <f>VLOOKUP(G172,Munka1!P:Q,2,FALSE)</f>
        <v>41983</v>
      </c>
    </row>
    <row r="173" spans="1:8" ht="16.5" thickBot="1">
      <c r="A173" s="68" t="s">
        <v>673</v>
      </c>
      <c r="B173" s="69">
        <v>6800</v>
      </c>
      <c r="C173" s="70" t="s">
        <v>12</v>
      </c>
      <c r="D173" s="70" t="s">
        <v>249</v>
      </c>
      <c r="E173" s="70" t="s">
        <v>86</v>
      </c>
      <c r="F173" s="71" t="s">
        <v>151</v>
      </c>
      <c r="G173" s="77" t="s">
        <v>379</v>
      </c>
      <c r="H173">
        <f>VLOOKUP(G173,Munka1!P:Q,2,FALSE)</f>
        <v>20368</v>
      </c>
    </row>
    <row r="174" spans="1:8" ht="16.5" thickBot="1">
      <c r="A174" s="68" t="s">
        <v>674</v>
      </c>
      <c r="B174" s="69">
        <v>6800</v>
      </c>
      <c r="C174" s="70" t="s">
        <v>368</v>
      </c>
      <c r="D174" s="70" t="s">
        <v>200</v>
      </c>
      <c r="E174" s="70" t="s">
        <v>86</v>
      </c>
      <c r="F174" s="71" t="s">
        <v>196</v>
      </c>
      <c r="G174" s="77" t="s">
        <v>344</v>
      </c>
      <c r="H174">
        <f>VLOOKUP(G174,Munka1!P:Q,2,FALSE)</f>
        <v>69</v>
      </c>
    </row>
    <row r="175" spans="1:8" ht="16.5" thickBot="1">
      <c r="A175" s="68" t="s">
        <v>675</v>
      </c>
      <c r="B175" s="69">
        <v>6800</v>
      </c>
      <c r="C175" s="70" t="s">
        <v>12</v>
      </c>
      <c r="D175" s="70" t="s">
        <v>208</v>
      </c>
      <c r="E175" s="70" t="s">
        <v>86</v>
      </c>
      <c r="F175" s="71"/>
      <c r="G175" s="77" t="s">
        <v>381</v>
      </c>
      <c r="H175">
        <f>VLOOKUP(G175,Munka1!P:Q,2,FALSE)</f>
        <v>0</v>
      </c>
    </row>
    <row r="176" spans="1:8" ht="16.5" thickBot="1">
      <c r="A176" s="68" t="s">
        <v>676</v>
      </c>
      <c r="B176" s="69">
        <v>6800</v>
      </c>
      <c r="C176" s="70" t="s">
        <v>12</v>
      </c>
      <c r="D176" s="70" t="s">
        <v>205</v>
      </c>
      <c r="E176" s="70" t="s">
        <v>86</v>
      </c>
      <c r="F176" s="71" t="s">
        <v>157</v>
      </c>
      <c r="G176" s="77" t="s">
        <v>54</v>
      </c>
      <c r="H176">
        <f>VLOOKUP(G176,Munka1!P:Q,2,FALSE)</f>
        <v>11498</v>
      </c>
    </row>
    <row r="177" spans="1:8" ht="16.5" thickBot="1">
      <c r="A177" s="68" t="s">
        <v>677</v>
      </c>
      <c r="B177" s="69">
        <v>6800</v>
      </c>
      <c r="C177" s="70" t="s">
        <v>12</v>
      </c>
      <c r="D177" s="70" t="s">
        <v>206</v>
      </c>
      <c r="E177" s="70" t="s">
        <v>86</v>
      </c>
      <c r="F177" s="71" t="s">
        <v>207</v>
      </c>
      <c r="G177" s="77" t="s">
        <v>55</v>
      </c>
      <c r="H177">
        <f>VLOOKUP(G177,Munka1!P:Q,2,FALSE)</f>
        <v>7034</v>
      </c>
    </row>
    <row r="178" spans="1:8" ht="16.5" thickBot="1">
      <c r="A178" s="68" t="s">
        <v>678</v>
      </c>
      <c r="B178" s="69">
        <v>6800</v>
      </c>
      <c r="C178" s="70" t="s">
        <v>12</v>
      </c>
      <c r="D178" s="70" t="s">
        <v>206</v>
      </c>
      <c r="E178" s="70" t="s">
        <v>86</v>
      </c>
      <c r="F178" s="71" t="s">
        <v>207</v>
      </c>
      <c r="G178" s="77" t="s">
        <v>382</v>
      </c>
      <c r="H178">
        <f>VLOOKUP(G178,Munka1!P:Q,2,FALSE)</f>
        <v>0</v>
      </c>
    </row>
    <row r="179" spans="1:8" ht="16.5" thickBot="1">
      <c r="A179" s="68" t="s">
        <v>679</v>
      </c>
      <c r="B179" s="69">
        <v>6800</v>
      </c>
      <c r="C179" s="70" t="s">
        <v>12</v>
      </c>
      <c r="D179" s="70" t="s">
        <v>13</v>
      </c>
      <c r="E179" s="70" t="s">
        <v>14</v>
      </c>
      <c r="F179" s="71" t="s">
        <v>196</v>
      </c>
      <c r="G179" s="77" t="s">
        <v>56</v>
      </c>
      <c r="H179">
        <f>VLOOKUP(G179,Munka1!P:Q,2,FALSE)</f>
        <v>6221</v>
      </c>
    </row>
    <row r="180" spans="1:8" ht="16.5" thickBot="1">
      <c r="A180" s="68" t="s">
        <v>680</v>
      </c>
      <c r="B180" s="69">
        <v>6800</v>
      </c>
      <c r="C180" s="70" t="s">
        <v>12</v>
      </c>
      <c r="D180" s="70" t="s">
        <v>233</v>
      </c>
      <c r="E180" s="70" t="s">
        <v>86</v>
      </c>
      <c r="F180" s="71" t="s">
        <v>234</v>
      </c>
      <c r="G180" s="77" t="s">
        <v>83</v>
      </c>
      <c r="H180">
        <f>VLOOKUP(G180,Munka1!P:Q,2,FALSE)</f>
        <v>1605</v>
      </c>
    </row>
    <row r="181" spans="1:8" ht="16.5" thickBot="1">
      <c r="A181" s="68" t="s">
        <v>681</v>
      </c>
      <c r="B181" s="69">
        <v>6800</v>
      </c>
      <c r="C181" s="70" t="s">
        <v>12</v>
      </c>
      <c r="D181" s="70" t="s">
        <v>158</v>
      </c>
      <c r="E181" s="70" t="s">
        <v>90</v>
      </c>
      <c r="F181" s="71" t="s">
        <v>682</v>
      </c>
      <c r="G181" s="77" t="s">
        <v>91</v>
      </c>
      <c r="H181">
        <f>VLOOKUP(G181,Munka1!P:Q,2,FALSE)</f>
        <v>16948</v>
      </c>
    </row>
    <row r="182" spans="1:8" ht="16.5" thickBot="1">
      <c r="A182" s="78" t="s">
        <v>683</v>
      </c>
      <c r="B182" s="79">
        <v>6800</v>
      </c>
      <c r="C182" s="80" t="s">
        <v>12</v>
      </c>
      <c r="D182" s="80" t="s">
        <v>684</v>
      </c>
      <c r="E182" s="80" t="s">
        <v>86</v>
      </c>
      <c r="F182" s="81" t="s">
        <v>162</v>
      </c>
      <c r="G182" s="82" t="s">
        <v>357</v>
      </c>
    </row>
    <row r="183" spans="1:8" ht="16.5" thickBot="1">
      <c r="A183" s="68" t="s">
        <v>685</v>
      </c>
      <c r="B183" s="69">
        <v>6800</v>
      </c>
      <c r="C183" s="70" t="s">
        <v>12</v>
      </c>
      <c r="D183" s="70" t="s">
        <v>161</v>
      </c>
      <c r="E183" s="70" t="s">
        <v>86</v>
      </c>
      <c r="F183" s="71" t="s">
        <v>239</v>
      </c>
      <c r="G183" s="77" t="s">
        <v>95</v>
      </c>
      <c r="H183">
        <f>VLOOKUP(G183,Munka1!P:Q,2,FALSE)</f>
        <v>13303</v>
      </c>
    </row>
    <row r="184" spans="1:8" ht="16.5" thickBot="1">
      <c r="A184" s="68" t="s">
        <v>686</v>
      </c>
      <c r="B184" s="69">
        <v>6800</v>
      </c>
      <c r="C184" s="70" t="s">
        <v>12</v>
      </c>
      <c r="D184" s="70" t="s">
        <v>161</v>
      </c>
      <c r="E184" s="70" t="s">
        <v>86</v>
      </c>
      <c r="F184" s="71" t="s">
        <v>239</v>
      </c>
      <c r="G184" s="77" t="s">
        <v>96</v>
      </c>
      <c r="H184">
        <f>VLOOKUP(G184,Munka1!P:Q,2,FALSE)</f>
        <v>5032</v>
      </c>
    </row>
    <row r="185" spans="1:8" ht="16.5" thickBot="1">
      <c r="A185" s="68" t="s">
        <v>687</v>
      </c>
      <c r="B185" s="69">
        <v>6800</v>
      </c>
      <c r="C185" s="70" t="s">
        <v>12</v>
      </c>
      <c r="D185" s="70" t="s">
        <v>240</v>
      </c>
      <c r="E185" s="70" t="s">
        <v>86</v>
      </c>
      <c r="F185" s="71" t="s">
        <v>241</v>
      </c>
      <c r="G185" s="77" t="s">
        <v>97</v>
      </c>
      <c r="H185">
        <f>VLOOKUP(G185,Munka1!P:Q,2,FALSE)</f>
        <v>88</v>
      </c>
    </row>
    <row r="186" spans="1:8" ht="16.5" thickBot="1">
      <c r="A186" s="68" t="s">
        <v>688</v>
      </c>
      <c r="B186" s="69">
        <v>6800</v>
      </c>
      <c r="C186" s="70" t="s">
        <v>12</v>
      </c>
      <c r="D186" s="70" t="s">
        <v>150</v>
      </c>
      <c r="E186" s="70" t="s">
        <v>14</v>
      </c>
      <c r="F186" s="71" t="s">
        <v>251</v>
      </c>
      <c r="G186" s="77" t="s">
        <v>111</v>
      </c>
      <c r="H186">
        <f>VLOOKUP(G186,Munka1!P:Q,2,FALSE)</f>
        <v>5041</v>
      </c>
    </row>
    <row r="187" spans="1:8" ht="16.5" thickBot="1">
      <c r="A187" s="68" t="s">
        <v>689</v>
      </c>
      <c r="B187" s="69">
        <v>6800</v>
      </c>
      <c r="C187" s="70" t="s">
        <v>12</v>
      </c>
      <c r="D187" s="70" t="s">
        <v>161</v>
      </c>
      <c r="E187" s="70" t="s">
        <v>86</v>
      </c>
      <c r="F187" s="71">
        <v>7</v>
      </c>
      <c r="G187" s="77" t="s">
        <v>131</v>
      </c>
      <c r="H187">
        <f>VLOOKUP(G187,Munka1!P:Q,2,FALSE)</f>
        <v>23100</v>
      </c>
    </row>
    <row r="188" spans="1:8" ht="16.5" thickBot="1">
      <c r="A188" s="68"/>
      <c r="B188" s="69"/>
      <c r="C188" s="70"/>
      <c r="D188" s="70"/>
      <c r="E188" s="70"/>
      <c r="F188" s="71"/>
      <c r="G188" s="77"/>
    </row>
    <row r="189" spans="1:8" ht="16.5" thickBot="1">
      <c r="A189" s="68" t="s">
        <v>690</v>
      </c>
      <c r="B189" s="69"/>
      <c r="C189" s="70"/>
      <c r="D189" s="70"/>
      <c r="E189" s="70"/>
      <c r="F189" s="71"/>
      <c r="G189" s="77"/>
    </row>
    <row r="190" spans="1:8" ht="16.5" thickBot="1">
      <c r="A190" s="68"/>
      <c r="B190" s="69"/>
      <c r="C190" s="70"/>
      <c r="D190" s="70"/>
      <c r="E190" s="70"/>
      <c r="F190" s="71"/>
      <c r="G190" s="77"/>
    </row>
    <row r="191" spans="1:8" ht="16.5" thickBot="1">
      <c r="A191" s="68" t="s">
        <v>493</v>
      </c>
      <c r="B191" s="69" t="s">
        <v>5</v>
      </c>
      <c r="C191" s="70" t="s">
        <v>6</v>
      </c>
      <c r="D191" s="70" t="s">
        <v>7</v>
      </c>
      <c r="E191" s="70" t="s">
        <v>494</v>
      </c>
      <c r="F191" s="71" t="s">
        <v>495</v>
      </c>
      <c r="G191" s="77" t="s">
        <v>3</v>
      </c>
    </row>
    <row r="192" spans="1:8" ht="16.5" thickBot="1">
      <c r="A192" s="68" t="s">
        <v>496</v>
      </c>
      <c r="B192" s="69">
        <v>6800</v>
      </c>
      <c r="C192" s="70" t="s">
        <v>12</v>
      </c>
      <c r="D192" s="70"/>
      <c r="E192" s="70" t="s">
        <v>217</v>
      </c>
      <c r="F192" s="71" t="s">
        <v>243</v>
      </c>
      <c r="G192" s="77" t="s">
        <v>100</v>
      </c>
      <c r="H192">
        <f>VLOOKUP(G192,Munka1!P:Q,2,FALSE)</f>
        <v>1099</v>
      </c>
    </row>
    <row r="193" spans="1:8" ht="16.5" thickBot="1">
      <c r="A193" s="68" t="s">
        <v>497</v>
      </c>
      <c r="B193" s="69">
        <v>6800</v>
      </c>
      <c r="C193" s="70" t="s">
        <v>12</v>
      </c>
      <c r="D193" s="70" t="s">
        <v>246</v>
      </c>
      <c r="E193" s="70" t="s">
        <v>86</v>
      </c>
      <c r="F193" s="71" t="s">
        <v>245</v>
      </c>
      <c r="G193" s="77" t="s">
        <v>102</v>
      </c>
      <c r="H193">
        <f>VLOOKUP(G193,Munka1!P:Q,2,FALSE)</f>
        <v>61600</v>
      </c>
    </row>
    <row r="194" spans="1:8" ht="16.5" thickBot="1">
      <c r="A194" s="68" t="s">
        <v>498</v>
      </c>
      <c r="B194" s="69">
        <v>6800</v>
      </c>
      <c r="C194" s="70" t="s">
        <v>12</v>
      </c>
      <c r="D194" s="70" t="s">
        <v>127</v>
      </c>
      <c r="E194" s="70" t="s">
        <v>86</v>
      </c>
      <c r="F194" s="71">
        <v>77</v>
      </c>
      <c r="G194" s="77" t="s">
        <v>128</v>
      </c>
      <c r="H194">
        <f>VLOOKUP(G194,Munka1!P:Q,2,FALSE)</f>
        <v>13391</v>
      </c>
    </row>
    <row r="195" spans="1:8" ht="16.5" thickBot="1">
      <c r="A195" s="68" t="s">
        <v>499</v>
      </c>
      <c r="B195" s="69">
        <v>6800</v>
      </c>
      <c r="C195" s="70" t="s">
        <v>12</v>
      </c>
      <c r="D195" s="70" t="s">
        <v>127</v>
      </c>
      <c r="E195" s="70" t="s">
        <v>86</v>
      </c>
      <c r="F195" s="71">
        <v>83</v>
      </c>
      <c r="G195" s="77" t="s">
        <v>129</v>
      </c>
      <c r="H195">
        <f>VLOOKUP(G195,Munka1!P:Q,2,FALSE)</f>
        <v>1405</v>
      </c>
    </row>
    <row r="196" spans="1:8" ht="16.5" thickBot="1">
      <c r="A196" s="68" t="s">
        <v>500</v>
      </c>
      <c r="B196" s="69">
        <v>6800</v>
      </c>
      <c r="C196" s="70" t="s">
        <v>12</v>
      </c>
      <c r="D196" s="70" t="s">
        <v>265</v>
      </c>
      <c r="E196" s="70" t="s">
        <v>86</v>
      </c>
      <c r="F196" s="71">
        <v>55</v>
      </c>
      <c r="G196" s="77" t="s">
        <v>130</v>
      </c>
      <c r="H196">
        <f>VLOOKUP(G196,Munka1!P:Q,2,FALSE)</f>
        <v>13902</v>
      </c>
    </row>
    <row r="197" spans="1:8" ht="16.5" thickBot="1">
      <c r="A197" s="68" t="s">
        <v>501</v>
      </c>
      <c r="B197" s="69">
        <v>6800</v>
      </c>
      <c r="C197" s="70" t="s">
        <v>12</v>
      </c>
      <c r="D197" s="70" t="s">
        <v>691</v>
      </c>
      <c r="E197" s="70" t="s">
        <v>14</v>
      </c>
      <c r="F197" s="71">
        <v>1</v>
      </c>
      <c r="G197" s="77" t="s">
        <v>132</v>
      </c>
      <c r="H197">
        <f>VLOOKUP(G197,Munka1!P:Q,2,FALSE)</f>
        <v>3000</v>
      </c>
    </row>
    <row r="198" spans="1:8" ht="16.5" thickBot="1">
      <c r="A198" s="68" t="s">
        <v>692</v>
      </c>
      <c r="B198" s="69"/>
      <c r="C198" s="70"/>
      <c r="D198" s="70"/>
      <c r="E198" s="70"/>
      <c r="F198" s="71"/>
      <c r="G198" s="77"/>
    </row>
    <row r="199" spans="1:8" ht="16.5" thickBot="1">
      <c r="A199" s="68"/>
      <c r="B199" s="69"/>
      <c r="C199" s="70"/>
      <c r="D199" s="70"/>
      <c r="E199" s="70"/>
      <c r="F199" s="71"/>
      <c r="G199" s="77"/>
    </row>
    <row r="200" spans="1:8" ht="16.5" thickBot="1">
      <c r="A200" s="68" t="s">
        <v>493</v>
      </c>
      <c r="B200" s="69" t="s">
        <v>5</v>
      </c>
      <c r="C200" s="70" t="s">
        <v>6</v>
      </c>
      <c r="D200" s="70" t="s">
        <v>7</v>
      </c>
      <c r="E200" s="70" t="s">
        <v>494</v>
      </c>
      <c r="F200" s="71" t="s">
        <v>495</v>
      </c>
      <c r="G200" s="77" t="s">
        <v>3</v>
      </c>
    </row>
    <row r="201" spans="1:8" ht="16.5" thickBot="1">
      <c r="A201" s="68" t="s">
        <v>496</v>
      </c>
      <c r="B201" s="69">
        <v>6800</v>
      </c>
      <c r="C201" s="70" t="s">
        <v>12</v>
      </c>
      <c r="D201" s="70" t="s">
        <v>295</v>
      </c>
      <c r="E201" s="70" t="s">
        <v>86</v>
      </c>
      <c r="F201" s="71">
        <v>14</v>
      </c>
      <c r="G201" s="77" t="s">
        <v>488</v>
      </c>
      <c r="H201">
        <f>VLOOKUP(G201,Munka1!P:Q,2,FALSE)</f>
        <v>1100</v>
      </c>
    </row>
    <row r="202" spans="1:8" ht="16.5" thickBot="1">
      <c r="A202" s="68" t="s">
        <v>497</v>
      </c>
      <c r="B202" s="69">
        <v>6800</v>
      </c>
      <c r="C202" s="70" t="s">
        <v>12</v>
      </c>
      <c r="D202" s="70" t="s">
        <v>295</v>
      </c>
      <c r="E202" s="70" t="s">
        <v>86</v>
      </c>
      <c r="F202" s="71">
        <v>14</v>
      </c>
      <c r="G202" s="77" t="s">
        <v>490</v>
      </c>
      <c r="H202">
        <f>VLOOKUP(G202,Munka1!P:Q,2,FALSE)</f>
        <v>1100</v>
      </c>
    </row>
    <row r="203" spans="1:8" ht="16.5" thickBot="1">
      <c r="A203" s="68" t="s">
        <v>693</v>
      </c>
      <c r="B203" s="69"/>
      <c r="C203" s="70"/>
      <c r="D203" s="70"/>
      <c r="E203" s="70"/>
      <c r="F203" s="71"/>
      <c r="G203" s="77"/>
    </row>
    <row r="204" spans="1:8" ht="16.5" thickBot="1">
      <c r="A204" s="68"/>
      <c r="B204" s="69"/>
      <c r="C204" s="70"/>
      <c r="D204" s="70"/>
      <c r="E204" s="70"/>
      <c r="F204" s="71"/>
      <c r="G204" s="77"/>
    </row>
    <row r="205" spans="1:8" ht="16.5" thickBot="1">
      <c r="A205" s="68" t="s">
        <v>493</v>
      </c>
      <c r="B205" s="69" t="s">
        <v>5</v>
      </c>
      <c r="C205" s="70" t="s">
        <v>6</v>
      </c>
      <c r="D205" s="70" t="s">
        <v>7</v>
      </c>
      <c r="E205" s="70" t="s">
        <v>494</v>
      </c>
      <c r="F205" s="71" t="s">
        <v>495</v>
      </c>
      <c r="G205" s="77" t="s">
        <v>3</v>
      </c>
    </row>
    <row r="206" spans="1:8" ht="16.5" thickBot="1">
      <c r="A206" s="68" t="s">
        <v>496</v>
      </c>
      <c r="B206" s="69">
        <v>6800</v>
      </c>
      <c r="C206" s="70" t="s">
        <v>12</v>
      </c>
      <c r="D206" s="70" t="s">
        <v>265</v>
      </c>
      <c r="E206" s="70" t="s">
        <v>86</v>
      </c>
      <c r="F206" s="71" t="s">
        <v>483</v>
      </c>
      <c r="G206" s="77" t="s">
        <v>482</v>
      </c>
      <c r="H206">
        <f>VLOOKUP(G206,Munka1!P:Q,2,FALSE)</f>
        <v>119</v>
      </c>
    </row>
    <row r="207" spans="1:8" ht="16.5" thickBot="1">
      <c r="A207" s="68" t="s">
        <v>497</v>
      </c>
      <c r="B207" s="69">
        <v>6800</v>
      </c>
      <c r="C207" s="70" t="s">
        <v>12</v>
      </c>
      <c r="D207" s="70" t="s">
        <v>85</v>
      </c>
      <c r="E207" s="70" t="s">
        <v>86</v>
      </c>
      <c r="F207" s="71" t="s">
        <v>694</v>
      </c>
      <c r="G207" s="77" t="s">
        <v>23</v>
      </c>
      <c r="H207">
        <f>VLOOKUP(G207,Munka1!P:Q,2,FALSE)</f>
        <v>147967</v>
      </c>
    </row>
    <row r="208" spans="1:8" ht="16.5" thickBot="1">
      <c r="A208" s="78" t="s">
        <v>498</v>
      </c>
      <c r="B208" s="79">
        <v>6800</v>
      </c>
      <c r="C208" s="80" t="s">
        <v>12</v>
      </c>
      <c r="D208" s="80" t="s">
        <v>89</v>
      </c>
      <c r="E208" s="80" t="s">
        <v>90</v>
      </c>
      <c r="F208" s="81" t="s">
        <v>190</v>
      </c>
      <c r="G208" s="82" t="s">
        <v>695</v>
      </c>
    </row>
    <row r="209" spans="1:8" ht="16.5" thickBot="1">
      <c r="A209" s="68" t="s">
        <v>499</v>
      </c>
      <c r="B209" s="69">
        <v>6800</v>
      </c>
      <c r="C209" s="70" t="s">
        <v>12</v>
      </c>
      <c r="D209" s="70" t="s">
        <v>242</v>
      </c>
      <c r="E209" s="70" t="s">
        <v>86</v>
      </c>
      <c r="F209" s="71" t="s">
        <v>196</v>
      </c>
      <c r="G209" s="77" t="s">
        <v>98</v>
      </c>
      <c r="H209">
        <f>VLOOKUP(G209,Munka1!P:Q,2,FALSE)</f>
        <v>6127</v>
      </c>
    </row>
    <row r="210" spans="1:8" ht="16.5" thickBot="1">
      <c r="A210" s="68" t="s">
        <v>500</v>
      </c>
      <c r="B210" s="69">
        <v>6630</v>
      </c>
      <c r="C210" s="70" t="s">
        <v>247</v>
      </c>
      <c r="D210" s="70" t="s">
        <v>248</v>
      </c>
      <c r="E210" s="70" t="s">
        <v>86</v>
      </c>
      <c r="F210" s="71" t="s">
        <v>151</v>
      </c>
      <c r="G210" s="77" t="s">
        <v>103</v>
      </c>
      <c r="H210">
        <f>VLOOKUP(G210,Munka1!P:Q,2,FALSE)</f>
        <v>6335</v>
      </c>
    </row>
    <row r="211" spans="1:8" ht="16.5" thickBot="1">
      <c r="A211" s="68" t="s">
        <v>501</v>
      </c>
      <c r="B211" s="69">
        <v>6630</v>
      </c>
      <c r="C211" s="70" t="s">
        <v>247</v>
      </c>
      <c r="D211" s="70" t="s">
        <v>248</v>
      </c>
      <c r="E211" s="70" t="s">
        <v>86</v>
      </c>
      <c r="F211" s="71" t="s">
        <v>151</v>
      </c>
      <c r="G211" s="77" t="s">
        <v>104</v>
      </c>
      <c r="H211">
        <f>VLOOKUP(G211,Munka1!P:Q,2,FALSE)</f>
        <v>1012</v>
      </c>
    </row>
    <row r="212" spans="1:8" ht="16.5" thickBot="1">
      <c r="A212" s="68" t="s">
        <v>502</v>
      </c>
      <c r="B212" s="69">
        <v>6630</v>
      </c>
      <c r="C212" s="70" t="s">
        <v>696</v>
      </c>
      <c r="D212" s="70" t="s">
        <v>200</v>
      </c>
      <c r="E212" s="70" t="s">
        <v>86</v>
      </c>
      <c r="F212" s="71" t="s">
        <v>486</v>
      </c>
      <c r="G212" s="77" t="s">
        <v>485</v>
      </c>
      <c r="H212">
        <f>VLOOKUP(G212,Munka1!P:Q,2,FALSE)</f>
        <v>1800</v>
      </c>
    </row>
    <row r="213" spans="1:8" ht="16.5" thickBot="1">
      <c r="A213" s="68" t="s">
        <v>503</v>
      </c>
      <c r="B213" s="69">
        <v>6800</v>
      </c>
      <c r="C213" s="70" t="s">
        <v>12</v>
      </c>
      <c r="D213" s="70" t="s">
        <v>249</v>
      </c>
      <c r="E213" s="70" t="s">
        <v>86</v>
      </c>
      <c r="F213" s="71" t="s">
        <v>162</v>
      </c>
      <c r="G213" s="77" t="s">
        <v>108</v>
      </c>
      <c r="H213">
        <f>VLOOKUP(G213,Munka1!P:Q,2,FALSE)</f>
        <v>18933</v>
      </c>
    </row>
    <row r="214" spans="1:8" ht="16.5" thickBot="1">
      <c r="A214" s="68" t="s">
        <v>504</v>
      </c>
      <c r="B214" s="69">
        <v>6800</v>
      </c>
      <c r="C214" s="70" t="s">
        <v>12</v>
      </c>
      <c r="D214" s="70" t="s">
        <v>168</v>
      </c>
      <c r="E214" s="70" t="s">
        <v>86</v>
      </c>
      <c r="F214" s="71" t="s">
        <v>157</v>
      </c>
      <c r="G214" s="77" t="s">
        <v>92</v>
      </c>
      <c r="H214">
        <f>VLOOKUP(G214,Munka1!P:Q,2,FALSE)</f>
        <v>11834</v>
      </c>
    </row>
  </sheetData>
  <autoFilter ref="A3:H214"/>
  <mergeCells count="1">
    <mergeCell ref="A1:G2"/>
  </mergeCells>
  <phoneticPr fontId="5" type="noConversion"/>
  <conditionalFormatting sqref="G1:G1048576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2"/>
  <sheetViews>
    <sheetView topLeftCell="A109" workbookViewId="0">
      <selection activeCell="I145" sqref="I145"/>
    </sheetView>
  </sheetViews>
  <sheetFormatPr defaultRowHeight="15"/>
  <cols>
    <col min="5" max="5" width="14.42578125" customWidth="1"/>
    <col min="8" max="8" width="48.42578125" style="74" customWidth="1"/>
    <col min="9" max="9" width="17.7109375" style="117" customWidth="1"/>
  </cols>
  <sheetData>
    <row r="1" spans="1:9" ht="15" customHeight="1">
      <c r="B1" s="396" t="s">
        <v>0</v>
      </c>
      <c r="C1" s="397"/>
      <c r="D1" s="397"/>
      <c r="E1" s="397"/>
      <c r="F1" s="397"/>
      <c r="G1" s="397"/>
      <c r="H1" s="397"/>
    </row>
    <row r="2" spans="1:9" ht="15.75" customHeight="1">
      <c r="B2" s="400"/>
      <c r="C2" s="401"/>
      <c r="D2" s="401"/>
      <c r="E2" s="401"/>
      <c r="F2" s="401"/>
      <c r="G2" s="401"/>
      <c r="H2" s="401"/>
    </row>
    <row r="3" spans="1:9" ht="15.75">
      <c r="B3" s="119" t="s">
        <v>493</v>
      </c>
      <c r="C3" s="119" t="s">
        <v>5</v>
      </c>
      <c r="D3" s="119" t="s">
        <v>6</v>
      </c>
      <c r="E3" s="119" t="s">
        <v>7</v>
      </c>
      <c r="F3" s="120" t="s">
        <v>494</v>
      </c>
      <c r="G3" s="119" t="s">
        <v>495</v>
      </c>
      <c r="H3" s="152" t="s">
        <v>3</v>
      </c>
      <c r="I3" s="121" t="s">
        <v>697</v>
      </c>
    </row>
    <row r="4" spans="1:9" s="51" customFormat="1" ht="15.75">
      <c r="A4" s="173">
        <v>1</v>
      </c>
      <c r="B4" s="130" t="s">
        <v>698</v>
      </c>
      <c r="C4" s="130">
        <v>6800</v>
      </c>
      <c r="D4" s="131" t="s">
        <v>12</v>
      </c>
      <c r="E4" s="131" t="s">
        <v>195</v>
      </c>
      <c r="F4" s="131" t="s">
        <v>86</v>
      </c>
      <c r="G4" s="132" t="s">
        <v>196</v>
      </c>
      <c r="H4" s="127" t="s">
        <v>48</v>
      </c>
      <c r="I4" s="145">
        <f>VLOOKUP(H4,Munka1!P:Q,2,FALSE)</f>
        <v>6744</v>
      </c>
    </row>
    <row r="5" spans="1:9" s="51" customFormat="1" ht="15.75">
      <c r="A5" s="173">
        <v>2</v>
      </c>
      <c r="B5" s="130" t="s">
        <v>699</v>
      </c>
      <c r="C5" s="130">
        <v>6800</v>
      </c>
      <c r="D5" s="131" t="s">
        <v>368</v>
      </c>
      <c r="E5" s="131" t="s">
        <v>200</v>
      </c>
      <c r="F5" s="131" t="s">
        <v>86</v>
      </c>
      <c r="G5" s="132" t="s">
        <v>196</v>
      </c>
      <c r="H5" s="127" t="s">
        <v>344</v>
      </c>
      <c r="I5" s="145">
        <f>VLOOKUP(H5,Munka1!P:Q,2,FALSE)</f>
        <v>69</v>
      </c>
    </row>
    <row r="6" spans="1:9" s="51" customFormat="1" ht="15.75">
      <c r="A6" s="173">
        <v>3</v>
      </c>
      <c r="B6" s="130" t="s">
        <v>177</v>
      </c>
      <c r="C6" s="130">
        <v>6800</v>
      </c>
      <c r="D6" s="131" t="s">
        <v>368</v>
      </c>
      <c r="E6" s="131" t="s">
        <v>200</v>
      </c>
      <c r="F6" s="131" t="s">
        <v>86</v>
      </c>
      <c r="G6" s="132" t="s">
        <v>196</v>
      </c>
      <c r="H6" s="127" t="s">
        <v>345</v>
      </c>
      <c r="I6" s="145">
        <f>VLOOKUP(H6,Munka1!P:Q,2,FALSE)</f>
        <v>23</v>
      </c>
    </row>
    <row r="7" spans="1:9" s="51" customFormat="1" ht="15.75">
      <c r="A7" s="173">
        <v>4</v>
      </c>
      <c r="B7" s="130" t="s">
        <v>348</v>
      </c>
      <c r="C7" s="130">
        <v>6800</v>
      </c>
      <c r="D7" s="131" t="s">
        <v>12</v>
      </c>
      <c r="E7" s="131" t="s">
        <v>203</v>
      </c>
      <c r="F7" s="131" t="s">
        <v>86</v>
      </c>
      <c r="G7" s="132" t="s">
        <v>201</v>
      </c>
      <c r="H7" s="127" t="s">
        <v>53</v>
      </c>
      <c r="I7" s="145">
        <f>VLOOKUP(H7,Munka1!P:Q,2,FALSE)</f>
        <v>1380</v>
      </c>
    </row>
    <row r="8" spans="1:9" s="51" customFormat="1" ht="15.75">
      <c r="A8" s="173">
        <v>5</v>
      </c>
      <c r="B8" s="130" t="s">
        <v>269</v>
      </c>
      <c r="C8" s="130">
        <v>6800</v>
      </c>
      <c r="D8" s="131" t="s">
        <v>12</v>
      </c>
      <c r="E8" s="131" t="s">
        <v>158</v>
      </c>
      <c r="F8" s="131" t="s">
        <v>90</v>
      </c>
      <c r="G8" s="132" t="s">
        <v>390</v>
      </c>
      <c r="H8" s="127" t="s">
        <v>349</v>
      </c>
      <c r="I8" s="145">
        <f>VLOOKUP(H8,Munka1!P:Q,2,FALSE)</f>
        <v>367</v>
      </c>
    </row>
    <row r="9" spans="1:9" s="51" customFormat="1" ht="15.75">
      <c r="A9" s="173">
        <v>6</v>
      </c>
      <c r="B9" s="130" t="s">
        <v>479</v>
      </c>
      <c r="C9" s="130">
        <v>6800</v>
      </c>
      <c r="D9" s="131" t="s">
        <v>12</v>
      </c>
      <c r="E9" s="131" t="s">
        <v>178</v>
      </c>
      <c r="F9" s="131" t="s">
        <v>86</v>
      </c>
      <c r="G9" s="132" t="s">
        <v>179</v>
      </c>
      <c r="H9" s="127" t="s">
        <v>39</v>
      </c>
      <c r="I9" s="145">
        <f>VLOOKUP(H9,Munka1!P:Q,2,FALSE)</f>
        <v>7365</v>
      </c>
    </row>
    <row r="10" spans="1:9" s="51" customFormat="1" ht="15.75">
      <c r="A10" s="173">
        <v>7</v>
      </c>
      <c r="B10" s="130" t="s">
        <v>700</v>
      </c>
      <c r="C10" s="130">
        <v>6806</v>
      </c>
      <c r="D10" s="131" t="s">
        <v>192</v>
      </c>
      <c r="E10" s="131" t="s">
        <v>228</v>
      </c>
      <c r="F10" s="131" t="s">
        <v>86</v>
      </c>
      <c r="G10" s="132" t="s">
        <v>229</v>
      </c>
      <c r="H10" s="127" t="s">
        <v>78</v>
      </c>
      <c r="I10" s="145">
        <f>VLOOKUP(H10,Munka1!P:Q,2,FALSE)</f>
        <v>1832</v>
      </c>
    </row>
    <row r="11" spans="1:9" s="51" customFormat="1" ht="15.75">
      <c r="A11" s="173">
        <v>8</v>
      </c>
      <c r="B11" s="130" t="s">
        <v>229</v>
      </c>
      <c r="C11" s="130">
        <v>6800</v>
      </c>
      <c r="D11" s="131" t="s">
        <v>12</v>
      </c>
      <c r="E11" s="131" t="s">
        <v>176</v>
      </c>
      <c r="F11" s="131" t="s">
        <v>86</v>
      </c>
      <c r="G11" s="132" t="s">
        <v>177</v>
      </c>
      <c r="H11" s="127" t="s">
        <v>38</v>
      </c>
      <c r="I11" s="145">
        <f>VLOOKUP(H11,Munka1!P:Q,2,FALSE)</f>
        <v>5763</v>
      </c>
    </row>
    <row r="12" spans="1:9" s="51" customFormat="1" ht="15.75">
      <c r="A12" s="173">
        <v>9</v>
      </c>
      <c r="B12" s="130" t="s">
        <v>186</v>
      </c>
      <c r="C12" s="130">
        <v>6800</v>
      </c>
      <c r="D12" s="131" t="s">
        <v>12</v>
      </c>
      <c r="E12" s="131" t="s">
        <v>189</v>
      </c>
      <c r="F12" s="131" t="s">
        <v>86</v>
      </c>
      <c r="G12" s="132" t="s">
        <v>190</v>
      </c>
      <c r="H12" s="127" t="s">
        <v>46</v>
      </c>
      <c r="I12" s="145">
        <f>VLOOKUP(H12,Munka1!P:Q,2,FALSE)</f>
        <v>4659</v>
      </c>
    </row>
    <row r="13" spans="1:9" s="51" customFormat="1" ht="15.75">
      <c r="A13" s="173">
        <v>10</v>
      </c>
      <c r="B13" s="130" t="s">
        <v>701</v>
      </c>
      <c r="C13" s="130">
        <v>6800</v>
      </c>
      <c r="D13" s="131" t="s">
        <v>12</v>
      </c>
      <c r="E13" s="131" t="s">
        <v>206</v>
      </c>
      <c r="F13" s="131" t="s">
        <v>86</v>
      </c>
      <c r="G13" s="132" t="s">
        <v>207</v>
      </c>
      <c r="H13" s="127" t="s">
        <v>55</v>
      </c>
      <c r="I13" s="145">
        <f>VLOOKUP(H13,Munka1!P:Q,2,FALSE)</f>
        <v>7034</v>
      </c>
    </row>
    <row r="14" spans="1:9" s="51" customFormat="1" ht="15.75">
      <c r="A14" s="173">
        <v>11</v>
      </c>
      <c r="B14" s="130" t="s">
        <v>702</v>
      </c>
      <c r="C14" s="130">
        <v>6800</v>
      </c>
      <c r="D14" s="131" t="s">
        <v>12</v>
      </c>
      <c r="E14" s="131" t="s">
        <v>13</v>
      </c>
      <c r="F14" s="131" t="s">
        <v>14</v>
      </c>
      <c r="G14" s="132" t="s">
        <v>157</v>
      </c>
      <c r="H14" s="127" t="s">
        <v>359</v>
      </c>
      <c r="I14" s="145">
        <f>VLOOKUP(H14,Munka1!P:Q,2,FALSE)</f>
        <v>81</v>
      </c>
    </row>
    <row r="15" spans="1:9" s="51" customFormat="1" ht="15.75">
      <c r="A15" s="173">
        <v>12</v>
      </c>
      <c r="B15" s="130" t="s">
        <v>703</v>
      </c>
      <c r="C15" s="130">
        <v>6800</v>
      </c>
      <c r="D15" s="131" t="s">
        <v>12</v>
      </c>
      <c r="E15" s="131" t="s">
        <v>211</v>
      </c>
      <c r="F15" s="131" t="s">
        <v>86</v>
      </c>
      <c r="G15" s="132" t="s">
        <v>212</v>
      </c>
      <c r="H15" s="127" t="s">
        <v>60</v>
      </c>
      <c r="I15" s="145">
        <f>VLOOKUP(H15,Munka1!P:Q,2,FALSE)</f>
        <v>4117</v>
      </c>
    </row>
    <row r="16" spans="1:9" s="51" customFormat="1" ht="15.75">
      <c r="A16" s="173">
        <v>13</v>
      </c>
      <c r="B16" s="130" t="s">
        <v>704</v>
      </c>
      <c r="C16" s="130">
        <v>6800</v>
      </c>
      <c r="D16" s="131" t="s">
        <v>12</v>
      </c>
      <c r="E16" s="131" t="s">
        <v>183</v>
      </c>
      <c r="F16" s="131" t="s">
        <v>14</v>
      </c>
      <c r="G16" s="132" t="s">
        <v>184</v>
      </c>
      <c r="H16" s="127" t="s">
        <v>43</v>
      </c>
      <c r="I16" s="145">
        <f>VLOOKUP(H16,Munka1!P:Q,2,FALSE)</f>
        <v>2911</v>
      </c>
    </row>
    <row r="17" spans="1:9" s="51" customFormat="1" ht="15.75">
      <c r="A17" s="173">
        <v>14</v>
      </c>
      <c r="B17" s="130" t="s">
        <v>201</v>
      </c>
      <c r="C17" s="130">
        <v>6800</v>
      </c>
      <c r="D17" s="131" t="s">
        <v>12</v>
      </c>
      <c r="E17" s="131" t="s">
        <v>160</v>
      </c>
      <c r="F17" s="131" t="s">
        <v>86</v>
      </c>
      <c r="G17" s="132"/>
      <c r="H17" s="127" t="s">
        <v>20</v>
      </c>
      <c r="I17" s="145">
        <f>VLOOKUP(H17,Munka1!P:Q,2,FALSE)</f>
        <v>54427</v>
      </c>
    </row>
    <row r="18" spans="1:9" s="51" customFormat="1" ht="15.75">
      <c r="A18" s="173">
        <v>15</v>
      </c>
      <c r="B18" s="130" t="s">
        <v>162</v>
      </c>
      <c r="C18" s="130">
        <v>6800</v>
      </c>
      <c r="D18" s="131" t="s">
        <v>12</v>
      </c>
      <c r="E18" s="131" t="s">
        <v>158</v>
      </c>
      <c r="F18" s="131" t="s">
        <v>90</v>
      </c>
      <c r="G18" s="132" t="s">
        <v>159</v>
      </c>
      <c r="H18" s="127" t="s">
        <v>26</v>
      </c>
      <c r="I18" s="145">
        <f>VLOOKUP(H18,Munka1!P:Q,2,FALSE)</f>
        <v>180145</v>
      </c>
    </row>
    <row r="19" spans="1:9" s="51" customFormat="1" ht="15.75">
      <c r="A19" s="173">
        <v>16</v>
      </c>
      <c r="B19" s="130" t="s">
        <v>705</v>
      </c>
      <c r="C19" s="130">
        <v>6630</v>
      </c>
      <c r="D19" s="131" t="s">
        <v>210</v>
      </c>
      <c r="E19" s="131"/>
      <c r="F19" s="131"/>
      <c r="G19" s="132"/>
      <c r="H19" s="127" t="s">
        <v>69</v>
      </c>
      <c r="I19" s="145">
        <v>5175</v>
      </c>
    </row>
    <row r="20" spans="1:9" s="51" customFormat="1" ht="15.75">
      <c r="A20" s="173">
        <v>17</v>
      </c>
      <c r="B20" s="130" t="s">
        <v>706</v>
      </c>
      <c r="C20" s="130">
        <v>6800</v>
      </c>
      <c r="D20" s="131" t="s">
        <v>12</v>
      </c>
      <c r="E20" s="131" t="s">
        <v>163</v>
      </c>
      <c r="F20" s="131" t="s">
        <v>86</v>
      </c>
      <c r="G20" s="132" t="s">
        <v>196</v>
      </c>
      <c r="H20" s="127" t="s">
        <v>65</v>
      </c>
      <c r="I20" s="145">
        <f>VLOOKUP(H20,Munka1!P:Q,2,FALSE)</f>
        <v>6174</v>
      </c>
    </row>
    <row r="21" spans="1:9" s="51" customFormat="1" ht="15.75">
      <c r="A21" s="173">
        <v>18</v>
      </c>
      <c r="B21" s="130" t="s">
        <v>707</v>
      </c>
      <c r="C21" s="130">
        <v>6800</v>
      </c>
      <c r="D21" s="131" t="s">
        <v>12</v>
      </c>
      <c r="E21" s="131" t="s">
        <v>13</v>
      </c>
      <c r="F21" s="131" t="s">
        <v>14</v>
      </c>
      <c r="G21" s="132" t="s">
        <v>196</v>
      </c>
      <c r="H21" s="127" t="s">
        <v>56</v>
      </c>
      <c r="I21" s="145">
        <f>VLOOKUP(H21,Munka1!P:Q,2,FALSE)</f>
        <v>6221</v>
      </c>
    </row>
    <row r="22" spans="1:9" s="51" customFormat="1" ht="15.75">
      <c r="A22" s="173">
        <v>19</v>
      </c>
      <c r="B22" s="130" t="s">
        <v>708</v>
      </c>
      <c r="C22" s="130">
        <v>6800</v>
      </c>
      <c r="D22" s="131" t="s">
        <v>12</v>
      </c>
      <c r="E22" s="131" t="s">
        <v>161</v>
      </c>
      <c r="F22" s="131" t="s">
        <v>90</v>
      </c>
      <c r="G22" s="132" t="s">
        <v>239</v>
      </c>
      <c r="H22" s="127" t="s">
        <v>96</v>
      </c>
      <c r="I22" s="145">
        <f>VLOOKUP(H22,Munka1!P:Q,2,FALSE)</f>
        <v>5032</v>
      </c>
    </row>
    <row r="23" spans="1:9" s="51" customFormat="1" ht="15.75">
      <c r="A23" s="173">
        <v>20</v>
      </c>
      <c r="B23" s="130" t="s">
        <v>390</v>
      </c>
      <c r="C23" s="130">
        <v>6800</v>
      </c>
      <c r="D23" s="131" t="s">
        <v>199</v>
      </c>
      <c r="E23" s="131" t="s">
        <v>200</v>
      </c>
      <c r="F23" s="131" t="s">
        <v>86</v>
      </c>
      <c r="G23" s="132" t="s">
        <v>201</v>
      </c>
      <c r="H23" s="127" t="s">
        <v>51</v>
      </c>
      <c r="I23" s="145">
        <f>VLOOKUP(H23,Munka1!P:Q,2,FALSE)</f>
        <v>553</v>
      </c>
    </row>
    <row r="24" spans="1:9" s="51" customFormat="1" ht="15.75">
      <c r="A24" s="173">
        <v>21</v>
      </c>
      <c r="B24" s="130" t="s">
        <v>709</v>
      </c>
      <c r="C24" s="130">
        <v>6800</v>
      </c>
      <c r="D24" s="131" t="s">
        <v>12</v>
      </c>
      <c r="E24" s="131" t="s">
        <v>347</v>
      </c>
      <c r="F24" s="131" t="s">
        <v>86</v>
      </c>
      <c r="G24" s="132" t="s">
        <v>348</v>
      </c>
      <c r="H24" s="127" t="s">
        <v>346</v>
      </c>
      <c r="I24" s="145">
        <f>VLOOKUP(H24,Munka1!P:Q,2,FALSE)</f>
        <v>0</v>
      </c>
    </row>
    <row r="25" spans="1:9" s="51" customFormat="1" ht="15.75">
      <c r="A25" s="173">
        <v>22</v>
      </c>
      <c r="B25" s="130" t="s">
        <v>710</v>
      </c>
      <c r="C25" s="130">
        <v>6806</v>
      </c>
      <c r="D25" s="131" t="s">
        <v>192</v>
      </c>
      <c r="E25" s="131" t="s">
        <v>193</v>
      </c>
      <c r="F25" s="131" t="s">
        <v>86</v>
      </c>
      <c r="G25" s="132" t="s">
        <v>194</v>
      </c>
      <c r="H25" s="127" t="s">
        <v>47</v>
      </c>
      <c r="I25" s="145">
        <f>VLOOKUP(H25,Munka1!P:Q,2,FALSE)</f>
        <v>3165</v>
      </c>
    </row>
    <row r="26" spans="1:9" s="51" customFormat="1" ht="15.75">
      <c r="A26" s="173">
        <v>23</v>
      </c>
      <c r="B26" s="130" t="s">
        <v>378</v>
      </c>
      <c r="C26" s="130">
        <v>6800</v>
      </c>
      <c r="D26" s="131" t="s">
        <v>12</v>
      </c>
      <c r="E26" s="131" t="s">
        <v>373</v>
      </c>
      <c r="F26" s="131" t="s">
        <v>86</v>
      </c>
      <c r="G26" s="132" t="s">
        <v>182</v>
      </c>
      <c r="H26" s="127" t="s">
        <v>365</v>
      </c>
      <c r="I26" s="145">
        <f>VLOOKUP(H26,Munka1!P:Q,2,FALSE)</f>
        <v>2137</v>
      </c>
    </row>
    <row r="27" spans="1:9" s="51" customFormat="1" ht="15.75">
      <c r="A27" s="173">
        <v>24</v>
      </c>
      <c r="B27" s="130" t="s">
        <v>711</v>
      </c>
      <c r="C27" s="130">
        <v>6800</v>
      </c>
      <c r="D27" s="131" t="s">
        <v>12</v>
      </c>
      <c r="E27" s="131" t="s">
        <v>233</v>
      </c>
      <c r="F27" s="131" t="s">
        <v>86</v>
      </c>
      <c r="G27" s="132" t="s">
        <v>234</v>
      </c>
      <c r="H27" s="127" t="s">
        <v>83</v>
      </c>
      <c r="I27" s="145">
        <f>VLOOKUP(H27,Munka1!P:Q,2,FALSE)</f>
        <v>1605</v>
      </c>
    </row>
    <row r="28" spans="1:9" s="51" customFormat="1" ht="15.75">
      <c r="A28" s="173">
        <v>25</v>
      </c>
      <c r="B28" s="130" t="s">
        <v>712</v>
      </c>
      <c r="C28" s="130">
        <v>6800</v>
      </c>
      <c r="D28" s="131" t="s">
        <v>12</v>
      </c>
      <c r="E28" s="131" t="s">
        <v>13</v>
      </c>
      <c r="F28" s="131" t="s">
        <v>14</v>
      </c>
      <c r="G28" s="132" t="s">
        <v>320</v>
      </c>
      <c r="H28" s="127" t="s">
        <v>121</v>
      </c>
      <c r="I28" s="145">
        <f>VLOOKUP(H28,Munka1!P:Q,2,FALSE)</f>
        <v>480</v>
      </c>
    </row>
    <row r="29" spans="1:9" s="51" customFormat="1" ht="15.75">
      <c r="A29" s="173">
        <v>26</v>
      </c>
      <c r="B29" s="130" t="s">
        <v>713</v>
      </c>
      <c r="C29" s="130">
        <v>6800</v>
      </c>
      <c r="D29" s="131" t="s">
        <v>12</v>
      </c>
      <c r="E29" s="131" t="s">
        <v>714</v>
      </c>
      <c r="F29" s="131" t="s">
        <v>86</v>
      </c>
      <c r="G29" s="132" t="s">
        <v>196</v>
      </c>
      <c r="H29" s="127" t="s">
        <v>70</v>
      </c>
      <c r="I29" s="145">
        <f>VLOOKUP(H29,Munka1!P:Q,2,FALSE)</f>
        <v>77</v>
      </c>
    </row>
    <row r="30" spans="1:9" s="51" customFormat="1" ht="15.75">
      <c r="A30" s="173">
        <v>27</v>
      </c>
      <c r="B30" s="130" t="s">
        <v>196</v>
      </c>
      <c r="C30" s="130">
        <v>6800</v>
      </c>
      <c r="D30" s="131" t="s">
        <v>12</v>
      </c>
      <c r="E30" s="131" t="s">
        <v>166</v>
      </c>
      <c r="F30" s="131" t="s">
        <v>86</v>
      </c>
      <c r="G30" s="132" t="s">
        <v>479</v>
      </c>
      <c r="H30" s="127" t="s">
        <v>369</v>
      </c>
      <c r="I30" s="145">
        <f>VLOOKUP(H30,Munka1!P:Q,2,FALSE)</f>
        <v>82623</v>
      </c>
    </row>
    <row r="31" spans="1:9" s="51" customFormat="1" ht="15.75">
      <c r="A31" s="173">
        <v>28</v>
      </c>
      <c r="B31" s="130" t="s">
        <v>190</v>
      </c>
      <c r="C31" s="130">
        <v>6630</v>
      </c>
      <c r="D31" s="131" t="s">
        <v>210</v>
      </c>
      <c r="E31" s="131"/>
      <c r="F31" s="131"/>
      <c r="G31" s="132"/>
      <c r="H31" s="127" t="s">
        <v>59</v>
      </c>
      <c r="I31" s="145">
        <f>VLOOKUP(H31,Munka1!P:Q,2,FALSE)</f>
        <v>1694</v>
      </c>
    </row>
    <row r="32" spans="1:9" s="51" customFormat="1" ht="15.75">
      <c r="A32" s="173">
        <v>29</v>
      </c>
      <c r="B32" s="130" t="s">
        <v>715</v>
      </c>
      <c r="C32" s="130">
        <v>6800</v>
      </c>
      <c r="D32" s="131" t="s">
        <v>12</v>
      </c>
      <c r="E32" s="131" t="s">
        <v>253</v>
      </c>
      <c r="F32" s="131"/>
      <c r="G32" s="132" t="s">
        <v>447</v>
      </c>
      <c r="H32" s="127" t="s">
        <v>64</v>
      </c>
      <c r="I32" s="145">
        <v>200</v>
      </c>
    </row>
    <row r="33" spans="1:9" s="51" customFormat="1" ht="15.75">
      <c r="A33" s="173">
        <v>30</v>
      </c>
      <c r="B33" s="130" t="s">
        <v>716</v>
      </c>
      <c r="C33" s="130">
        <v>6800</v>
      </c>
      <c r="D33" s="131" t="s">
        <v>12</v>
      </c>
      <c r="E33" s="131" t="s">
        <v>197</v>
      </c>
      <c r="F33" s="131" t="s">
        <v>86</v>
      </c>
      <c r="G33" s="132" t="s">
        <v>198</v>
      </c>
      <c r="H33" s="127" t="s">
        <v>49</v>
      </c>
      <c r="I33" s="145">
        <f>VLOOKUP(H33,Munka1!P:Q,2,FALSE)</f>
        <v>3637</v>
      </c>
    </row>
    <row r="34" spans="1:9" s="51" customFormat="1" ht="15.75">
      <c r="A34" s="173">
        <v>31</v>
      </c>
      <c r="B34" s="130" t="s">
        <v>437</v>
      </c>
      <c r="C34" s="130">
        <v>6800</v>
      </c>
      <c r="D34" s="131" t="s">
        <v>12</v>
      </c>
      <c r="E34" s="131" t="s">
        <v>161</v>
      </c>
      <c r="F34" s="131" t="s">
        <v>90</v>
      </c>
      <c r="G34" s="132" t="s">
        <v>232</v>
      </c>
      <c r="H34" s="127" t="s">
        <v>80</v>
      </c>
      <c r="I34" s="145">
        <f>VLOOKUP(H34,Munka1!P:Q,2,FALSE)</f>
        <v>24005</v>
      </c>
    </row>
    <row r="35" spans="1:9" s="51" customFormat="1" ht="15.75">
      <c r="A35" s="173">
        <v>32</v>
      </c>
      <c r="B35" s="130" t="s">
        <v>198</v>
      </c>
      <c r="C35" s="130">
        <v>6800</v>
      </c>
      <c r="D35" s="131" t="s">
        <v>12</v>
      </c>
      <c r="E35" s="131" t="s">
        <v>161</v>
      </c>
      <c r="F35" s="131" t="s">
        <v>90</v>
      </c>
      <c r="G35" s="132" t="s">
        <v>239</v>
      </c>
      <c r="H35" s="127" t="s">
        <v>95</v>
      </c>
      <c r="I35" s="145">
        <f>VLOOKUP(H35,Munka1!P:Q,2,FALSE)</f>
        <v>13303</v>
      </c>
    </row>
    <row r="36" spans="1:9" s="51" customFormat="1" ht="15.75">
      <c r="A36" s="173">
        <v>33</v>
      </c>
      <c r="B36" s="130" t="s">
        <v>251</v>
      </c>
      <c r="C36" s="130">
        <v>6800</v>
      </c>
      <c r="D36" s="131" t="s">
        <v>12</v>
      </c>
      <c r="E36" s="131" t="s">
        <v>351</v>
      </c>
      <c r="F36" s="131" t="s">
        <v>86</v>
      </c>
      <c r="G36" s="132" t="s">
        <v>182</v>
      </c>
      <c r="H36" s="127" t="s">
        <v>350</v>
      </c>
      <c r="I36" s="145">
        <f>VLOOKUP(H36,Munka1!P:Q,2,FALSE)</f>
        <v>59516</v>
      </c>
    </row>
    <row r="37" spans="1:9" s="51" customFormat="1" ht="15.75">
      <c r="A37" s="173">
        <v>34</v>
      </c>
      <c r="B37" s="130" t="s">
        <v>447</v>
      </c>
      <c r="C37" s="130">
        <v>6636</v>
      </c>
      <c r="D37" s="131" t="s">
        <v>210</v>
      </c>
      <c r="E37" s="131" t="s">
        <v>227</v>
      </c>
      <c r="F37" s="131"/>
      <c r="G37" s="132"/>
      <c r="H37" s="127" t="s">
        <v>77</v>
      </c>
      <c r="I37" s="145">
        <f>VLOOKUP(H37,Munka1!P:Q,2,FALSE)</f>
        <v>8248</v>
      </c>
    </row>
    <row r="38" spans="1:9" s="51" customFormat="1" ht="15.75">
      <c r="A38" s="173">
        <v>35</v>
      </c>
      <c r="B38" s="130" t="s">
        <v>400</v>
      </c>
      <c r="C38" s="130">
        <v>6800</v>
      </c>
      <c r="D38" s="131" t="s">
        <v>12</v>
      </c>
      <c r="E38" s="131" t="s">
        <v>127</v>
      </c>
      <c r="F38" s="131" t="s">
        <v>14</v>
      </c>
      <c r="G38" s="132" t="s">
        <v>196</v>
      </c>
      <c r="H38" s="127" t="s">
        <v>375</v>
      </c>
      <c r="I38" s="145">
        <f>VLOOKUP(H38,Munka1!P:Q,2,FALSE)</f>
        <v>45962</v>
      </c>
    </row>
    <row r="39" spans="1:9" s="51" customFormat="1" ht="15.75">
      <c r="A39" s="173">
        <v>36</v>
      </c>
      <c r="B39" s="130" t="s">
        <v>717</v>
      </c>
      <c r="C39" s="130">
        <v>6800</v>
      </c>
      <c r="D39" s="131" t="s">
        <v>12</v>
      </c>
      <c r="E39" s="131" t="s">
        <v>635</v>
      </c>
      <c r="F39" s="131"/>
      <c r="G39" s="132"/>
      <c r="H39" s="127" t="s">
        <v>384</v>
      </c>
      <c r="I39" s="145">
        <f>VLOOKUP(H39,Munka1!P:Q,2,FALSE)</f>
        <v>215</v>
      </c>
    </row>
    <row r="40" spans="1:9" s="51" customFormat="1" ht="15.75">
      <c r="A40" s="173">
        <v>37</v>
      </c>
      <c r="B40" s="130" t="s">
        <v>238</v>
      </c>
      <c r="C40" s="130">
        <v>6800</v>
      </c>
      <c r="D40" s="131" t="s">
        <v>12</v>
      </c>
      <c r="E40" s="131" t="s">
        <v>449</v>
      </c>
      <c r="F40" s="131" t="s">
        <v>86</v>
      </c>
      <c r="G40" s="132" t="s">
        <v>251</v>
      </c>
      <c r="H40" s="127" t="s">
        <v>386</v>
      </c>
      <c r="I40" s="145">
        <f>VLOOKUP(H40,Munka1!P:Q,2,FALSE)</f>
        <v>2522</v>
      </c>
    </row>
    <row r="41" spans="1:9" s="51" customFormat="1" ht="15.75">
      <c r="A41" s="173">
        <v>38</v>
      </c>
      <c r="B41" s="130" t="s">
        <v>718</v>
      </c>
      <c r="C41" s="130">
        <v>6800</v>
      </c>
      <c r="D41" s="131" t="s">
        <v>12</v>
      </c>
      <c r="E41" s="131" t="s">
        <v>377</v>
      </c>
      <c r="F41" s="131" t="s">
        <v>86</v>
      </c>
      <c r="G41" s="132" t="s">
        <v>378</v>
      </c>
      <c r="H41" s="127" t="s">
        <v>376</v>
      </c>
      <c r="I41" s="145">
        <f>VLOOKUP(H41,Munka1!P:Q,2,FALSE)</f>
        <v>41983</v>
      </c>
    </row>
    <row r="42" spans="1:9" s="51" customFormat="1" ht="15.75">
      <c r="A42" s="173">
        <v>39</v>
      </c>
      <c r="B42" s="130" t="s">
        <v>719</v>
      </c>
      <c r="C42" s="130">
        <v>6800</v>
      </c>
      <c r="D42" s="131" t="s">
        <v>12</v>
      </c>
      <c r="E42" s="131" t="s">
        <v>127</v>
      </c>
      <c r="F42" s="131" t="s">
        <v>14</v>
      </c>
      <c r="G42" s="132" t="s">
        <v>151</v>
      </c>
      <c r="H42" s="127" t="s">
        <v>387</v>
      </c>
      <c r="I42" s="145">
        <f>VLOOKUP(H42,Munka1!P:Q,2,FALSE)</f>
        <v>5986</v>
      </c>
    </row>
    <row r="43" spans="1:9" s="51" customFormat="1" ht="15.75">
      <c r="A43" s="173">
        <v>40</v>
      </c>
      <c r="B43" s="130" t="s">
        <v>182</v>
      </c>
      <c r="C43" s="130">
        <v>6800</v>
      </c>
      <c r="D43" s="131" t="s">
        <v>12</v>
      </c>
      <c r="E43" s="131" t="s">
        <v>154</v>
      </c>
      <c r="F43" s="131" t="s">
        <v>86</v>
      </c>
      <c r="G43" s="132" t="s">
        <v>155</v>
      </c>
      <c r="H43" s="127" t="s">
        <v>18</v>
      </c>
      <c r="I43" s="145">
        <f>VLOOKUP(H43,Munka1!P:Q,2,FALSE)</f>
        <v>10451</v>
      </c>
    </row>
    <row r="44" spans="1:9" s="51" customFormat="1" ht="15.75">
      <c r="A44" s="173">
        <v>41</v>
      </c>
      <c r="B44" s="130" t="s">
        <v>720</v>
      </c>
      <c r="C44" s="130">
        <v>6800</v>
      </c>
      <c r="D44" s="131" t="s">
        <v>12</v>
      </c>
      <c r="E44" s="131" t="s">
        <v>256</v>
      </c>
      <c r="F44" s="131" t="s">
        <v>86</v>
      </c>
      <c r="G44" s="132"/>
      <c r="H44" s="127" t="s">
        <v>117</v>
      </c>
      <c r="I44" s="145">
        <f>VLOOKUP(H44,Munka1!P:Q,2,FALSE)</f>
        <v>1502</v>
      </c>
    </row>
    <row r="45" spans="1:9" s="51" customFormat="1" ht="15.75">
      <c r="A45" s="173">
        <v>42</v>
      </c>
      <c r="B45" s="130" t="s">
        <v>721</v>
      </c>
      <c r="C45" s="130">
        <v>6800</v>
      </c>
      <c r="D45" s="131" t="s">
        <v>362</v>
      </c>
      <c r="E45" s="131" t="s">
        <v>363</v>
      </c>
      <c r="F45" s="131" t="s">
        <v>86</v>
      </c>
      <c r="G45" s="132" t="s">
        <v>196</v>
      </c>
      <c r="H45" s="127" t="s">
        <v>361</v>
      </c>
      <c r="I45" s="145">
        <f>VLOOKUP(H45,Munka1!P:Q,2,FALSE)</f>
        <v>4417</v>
      </c>
    </row>
    <row r="46" spans="1:9" s="51" customFormat="1" ht="15.75">
      <c r="A46" s="173">
        <v>43</v>
      </c>
      <c r="B46" s="130" t="s">
        <v>456</v>
      </c>
      <c r="C46" s="130">
        <v>6800</v>
      </c>
      <c r="D46" s="131" t="s">
        <v>12</v>
      </c>
      <c r="E46" s="131" t="s">
        <v>127</v>
      </c>
      <c r="F46" s="131" t="s">
        <v>86</v>
      </c>
      <c r="G46" s="132" t="s">
        <v>371</v>
      </c>
      <c r="H46" s="127" t="s">
        <v>370</v>
      </c>
      <c r="I46" s="145">
        <f>VLOOKUP(H46,Munka1!P:Q,2,FALSE)</f>
        <v>22333</v>
      </c>
    </row>
    <row r="47" spans="1:9" s="51" customFormat="1" ht="15.75">
      <c r="A47" s="173">
        <v>44</v>
      </c>
      <c r="B47" s="130" t="s">
        <v>214</v>
      </c>
      <c r="C47" s="130">
        <v>6800</v>
      </c>
      <c r="D47" s="131" t="s">
        <v>12</v>
      </c>
      <c r="E47" s="131" t="s">
        <v>180</v>
      </c>
      <c r="F47" s="131" t="s">
        <v>86</v>
      </c>
      <c r="G47" s="132" t="s">
        <v>181</v>
      </c>
      <c r="H47" s="127" t="s">
        <v>40</v>
      </c>
      <c r="I47" s="145">
        <f>VLOOKUP(H47,Munka1!P:Q,2,FALSE)</f>
        <v>7287</v>
      </c>
    </row>
    <row r="48" spans="1:9" s="51" customFormat="1" ht="15.75">
      <c r="A48" s="173">
        <v>45</v>
      </c>
      <c r="B48" s="130" t="s">
        <v>234</v>
      </c>
      <c r="C48" s="130">
        <v>6800</v>
      </c>
      <c r="D48" s="131" t="s">
        <v>12</v>
      </c>
      <c r="E48" s="131" t="s">
        <v>180</v>
      </c>
      <c r="F48" s="131" t="s">
        <v>86</v>
      </c>
      <c r="G48" s="132" t="s">
        <v>182</v>
      </c>
      <c r="H48" s="127" t="s">
        <v>42</v>
      </c>
      <c r="I48" s="145">
        <f>VLOOKUP(H48,Munka1!P:Q,2,FALSE)</f>
        <v>5980</v>
      </c>
    </row>
    <row r="49" spans="1:9" s="51" customFormat="1" ht="15.75">
      <c r="A49" s="173">
        <v>46</v>
      </c>
      <c r="B49" s="130" t="s">
        <v>232</v>
      </c>
      <c r="C49" s="130">
        <v>6800</v>
      </c>
      <c r="D49" s="131" t="s">
        <v>12</v>
      </c>
      <c r="E49" s="131" t="s">
        <v>13</v>
      </c>
      <c r="F49" s="131" t="s">
        <v>14</v>
      </c>
      <c r="G49" s="132" t="s">
        <v>196</v>
      </c>
      <c r="H49" s="127" t="s">
        <v>57</v>
      </c>
      <c r="I49" s="145">
        <f>VLOOKUP(H49,Munka1!P:Q,2,FALSE)</f>
        <v>74</v>
      </c>
    </row>
    <row r="50" spans="1:9" s="51" customFormat="1" ht="15.75">
      <c r="A50" s="173">
        <v>47</v>
      </c>
      <c r="B50" s="130" t="s">
        <v>722</v>
      </c>
      <c r="C50" s="130">
        <v>6800</v>
      </c>
      <c r="D50" s="131" t="s">
        <v>12</v>
      </c>
      <c r="E50" s="131" t="s">
        <v>187</v>
      </c>
      <c r="F50" s="131" t="s">
        <v>86</v>
      </c>
      <c r="G50" s="132" t="s">
        <v>188</v>
      </c>
      <c r="H50" s="127" t="s">
        <v>45</v>
      </c>
      <c r="I50" s="145">
        <f>VLOOKUP(H50,Munka1!P:Q,2,FALSE)</f>
        <v>4411</v>
      </c>
    </row>
    <row r="51" spans="1:9" s="51" customFormat="1" ht="15.75">
      <c r="A51" s="173">
        <v>48</v>
      </c>
      <c r="B51" s="130" t="s">
        <v>723</v>
      </c>
      <c r="C51" s="130">
        <v>6800</v>
      </c>
      <c r="D51" s="131" t="s">
        <v>12</v>
      </c>
      <c r="E51" s="131" t="s">
        <v>205</v>
      </c>
      <c r="F51" s="131" t="s">
        <v>86</v>
      </c>
      <c r="G51" s="132" t="s">
        <v>157</v>
      </c>
      <c r="H51" s="127" t="s">
        <v>54</v>
      </c>
      <c r="I51" s="145">
        <f>VLOOKUP(H51,Munka1!P:Q,2,FALSE)</f>
        <v>11498</v>
      </c>
    </row>
    <row r="52" spans="1:9" s="51" customFormat="1" ht="15.75">
      <c r="A52" s="173">
        <v>49</v>
      </c>
      <c r="B52" s="130" t="s">
        <v>159</v>
      </c>
      <c r="C52" s="130">
        <v>6800</v>
      </c>
      <c r="D52" s="131" t="s">
        <v>12</v>
      </c>
      <c r="E52" s="131" t="s">
        <v>202</v>
      </c>
      <c r="F52" s="131" t="s">
        <v>86</v>
      </c>
      <c r="G52" s="132" t="s">
        <v>182</v>
      </c>
      <c r="H52" s="127" t="s">
        <v>52</v>
      </c>
      <c r="I52" s="145">
        <f>VLOOKUP(H52,Munka1!P:Q,2,FALSE)</f>
        <v>20</v>
      </c>
    </row>
    <row r="53" spans="1:9" s="51" customFormat="1" ht="15.75">
      <c r="A53" s="173">
        <v>50</v>
      </c>
      <c r="B53" s="130">
        <v>84</v>
      </c>
      <c r="C53" s="130">
        <v>6800</v>
      </c>
      <c r="D53" s="131" t="s">
        <v>12</v>
      </c>
      <c r="E53" s="131" t="s">
        <v>213</v>
      </c>
      <c r="F53" s="131" t="s">
        <v>14</v>
      </c>
      <c r="G53" s="132" t="s">
        <v>214</v>
      </c>
      <c r="H53" s="127" t="s">
        <v>81</v>
      </c>
      <c r="I53" s="145">
        <v>460</v>
      </c>
    </row>
    <row r="54" spans="1:9" s="51" customFormat="1" ht="15.75">
      <c r="A54" s="173">
        <v>51</v>
      </c>
      <c r="B54" s="130" t="s">
        <v>724</v>
      </c>
      <c r="C54" s="130">
        <v>6800</v>
      </c>
      <c r="D54" s="131" t="s">
        <v>12</v>
      </c>
      <c r="E54" s="131" t="s">
        <v>252</v>
      </c>
      <c r="F54" s="131" t="s">
        <v>90</v>
      </c>
      <c r="G54" s="132">
        <v>9</v>
      </c>
      <c r="H54" s="127" t="s">
        <v>112</v>
      </c>
      <c r="I54" s="145">
        <f>VLOOKUP(H54,Munka1!P:Q,2,FALSE)</f>
        <v>122</v>
      </c>
    </row>
    <row r="55" spans="1:9" s="51" customFormat="1" ht="15.75">
      <c r="A55" s="173">
        <v>52</v>
      </c>
      <c r="B55" s="130" t="s">
        <v>725</v>
      </c>
      <c r="C55" s="130">
        <v>6800</v>
      </c>
      <c r="D55" s="131" t="s">
        <v>12</v>
      </c>
      <c r="E55" s="131" t="s">
        <v>215</v>
      </c>
      <c r="F55" s="131" t="s">
        <v>86</v>
      </c>
      <c r="G55" s="132" t="s">
        <v>216</v>
      </c>
      <c r="H55" s="127" t="s">
        <v>63</v>
      </c>
      <c r="I55" s="145">
        <f>VLOOKUP(H55,Munka1!P:Q,2,FALSE)</f>
        <v>1904</v>
      </c>
    </row>
    <row r="56" spans="1:9" s="51" customFormat="1" ht="15.75">
      <c r="A56" s="173">
        <v>53</v>
      </c>
      <c r="B56" s="130" t="s">
        <v>179</v>
      </c>
      <c r="C56" s="130">
        <v>6800</v>
      </c>
      <c r="D56" s="131" t="s">
        <v>12</v>
      </c>
      <c r="E56" s="131" t="s">
        <v>185</v>
      </c>
      <c r="F56" s="131" t="s">
        <v>86</v>
      </c>
      <c r="G56" s="132" t="s">
        <v>186</v>
      </c>
      <c r="H56" s="127" t="s">
        <v>44</v>
      </c>
      <c r="I56" s="145">
        <f>VLOOKUP(H56,Munka1!P:Q,2,FALSE)</f>
        <v>7502</v>
      </c>
    </row>
    <row r="57" spans="1:9" s="51" customFormat="1" ht="15.75">
      <c r="A57" s="173">
        <v>54</v>
      </c>
      <c r="B57" s="130" t="s">
        <v>496</v>
      </c>
      <c r="C57" s="130">
        <v>6800</v>
      </c>
      <c r="D57" s="131" t="s">
        <v>12</v>
      </c>
      <c r="E57" s="131" t="s">
        <v>150</v>
      </c>
      <c r="F57" s="131" t="s">
        <v>14</v>
      </c>
      <c r="G57" s="132" t="s">
        <v>151</v>
      </c>
      <c r="H57" s="127" t="s">
        <v>15</v>
      </c>
      <c r="I57" s="145">
        <f>VLOOKUP(H57,Munka1!P:Q,2,FALSE)</f>
        <v>290883</v>
      </c>
    </row>
    <row r="58" spans="1:9" s="51" customFormat="1" ht="15.75">
      <c r="A58" s="173">
        <v>55</v>
      </c>
      <c r="B58" s="130" t="s">
        <v>726</v>
      </c>
      <c r="C58" s="130">
        <v>6800</v>
      </c>
      <c r="D58" s="131" t="s">
        <v>12</v>
      </c>
      <c r="E58" s="131" t="s">
        <v>180</v>
      </c>
      <c r="F58" s="131" t="s">
        <v>86</v>
      </c>
      <c r="G58" s="132" t="s">
        <v>182</v>
      </c>
      <c r="H58" s="127" t="s">
        <v>41</v>
      </c>
      <c r="I58" s="145">
        <f>VLOOKUP(H58,Munka1!P:Q,2,FALSE)</f>
        <v>212</v>
      </c>
    </row>
    <row r="59" spans="1:9" s="51" customFormat="1" ht="15.75">
      <c r="A59" s="173">
        <v>56</v>
      </c>
      <c r="B59" s="130" t="s">
        <v>243</v>
      </c>
      <c r="C59" s="130">
        <v>6800</v>
      </c>
      <c r="D59" s="131" t="s">
        <v>12</v>
      </c>
      <c r="E59" s="131" t="s">
        <v>156</v>
      </c>
      <c r="F59" s="131" t="s">
        <v>86</v>
      </c>
      <c r="G59" s="132"/>
      <c r="H59" s="127" t="s">
        <v>19</v>
      </c>
      <c r="I59" s="145">
        <f>VLOOKUP(H59,Munka1!P:Q,2,FALSE)</f>
        <v>2868</v>
      </c>
    </row>
    <row r="60" spans="1:9" s="51" customFormat="1" ht="15.75">
      <c r="A60" s="173">
        <v>57</v>
      </c>
      <c r="B60" s="130" t="s">
        <v>727</v>
      </c>
      <c r="C60" s="130">
        <v>6800</v>
      </c>
      <c r="D60" s="131" t="s">
        <v>12</v>
      </c>
      <c r="E60" s="131" t="s">
        <v>161</v>
      </c>
      <c r="F60" s="131" t="s">
        <v>90</v>
      </c>
      <c r="G60" s="132" t="s">
        <v>223</v>
      </c>
      <c r="H60" s="127" t="s">
        <v>71</v>
      </c>
      <c r="I60" s="145">
        <f>VLOOKUP(H60,Munka1!P:Q,2,FALSE)</f>
        <v>7</v>
      </c>
    </row>
    <row r="61" spans="1:9" s="51" customFormat="1" ht="15.75">
      <c r="A61" s="173">
        <v>58</v>
      </c>
      <c r="B61" s="130" t="s">
        <v>728</v>
      </c>
      <c r="C61" s="130">
        <v>6800</v>
      </c>
      <c r="D61" s="131" t="s">
        <v>12</v>
      </c>
      <c r="E61" s="131" t="s">
        <v>729</v>
      </c>
      <c r="F61" s="131" t="s">
        <v>14</v>
      </c>
      <c r="G61" s="132"/>
      <c r="H61" s="127" t="s">
        <v>58</v>
      </c>
      <c r="I61" s="145">
        <f>VLOOKUP(H61,Munka1!P:Q,2,FALSE)</f>
        <v>26627</v>
      </c>
    </row>
    <row r="62" spans="1:9" s="51" customFormat="1" ht="15.75">
      <c r="A62" s="173">
        <v>59</v>
      </c>
      <c r="B62" s="130" t="s">
        <v>730</v>
      </c>
      <c r="C62" s="130">
        <v>6800</v>
      </c>
      <c r="D62" s="131" t="s">
        <v>12</v>
      </c>
      <c r="E62" s="131" t="s">
        <v>455</v>
      </c>
      <c r="F62" s="131" t="s">
        <v>86</v>
      </c>
      <c r="G62" s="132" t="s">
        <v>456</v>
      </c>
      <c r="H62" s="127" t="s">
        <v>417</v>
      </c>
      <c r="I62" s="145">
        <f>VLOOKUP(H62,Munka1!P:Q,2,FALSE)</f>
        <v>29986</v>
      </c>
    </row>
    <row r="63" spans="1:9" s="51" customFormat="1" ht="15.75">
      <c r="A63" s="173">
        <v>60</v>
      </c>
      <c r="B63" s="130" t="s">
        <v>171</v>
      </c>
      <c r="C63" s="130">
        <v>6800</v>
      </c>
      <c r="D63" s="131" t="s">
        <v>12</v>
      </c>
      <c r="E63" s="131" t="s">
        <v>213</v>
      </c>
      <c r="F63" s="131" t="s">
        <v>14</v>
      </c>
      <c r="G63" s="132" t="s">
        <v>214</v>
      </c>
      <c r="H63" s="127" t="s">
        <v>72</v>
      </c>
      <c r="I63" s="145">
        <v>3200</v>
      </c>
    </row>
    <row r="64" spans="1:9" s="51" customFormat="1" ht="15.75">
      <c r="A64" s="173">
        <v>61</v>
      </c>
      <c r="B64" s="130" t="s">
        <v>731</v>
      </c>
      <c r="C64" s="130">
        <v>6800</v>
      </c>
      <c r="D64" s="131" t="s">
        <v>12</v>
      </c>
      <c r="E64" s="131" t="s">
        <v>158</v>
      </c>
      <c r="F64" s="131" t="s">
        <v>90</v>
      </c>
      <c r="G64" s="132" t="s">
        <v>400</v>
      </c>
      <c r="H64" s="127" t="s">
        <v>399</v>
      </c>
      <c r="I64" s="145">
        <f>VLOOKUP(H64,Munka1!P:Q,2,FALSE)</f>
        <v>78</v>
      </c>
    </row>
    <row r="65" spans="1:9" s="51" customFormat="1" ht="15.75">
      <c r="A65" s="173">
        <v>62</v>
      </c>
      <c r="B65" s="130" t="s">
        <v>732</v>
      </c>
      <c r="C65" s="130">
        <v>6800</v>
      </c>
      <c r="D65" s="131" t="s">
        <v>12</v>
      </c>
      <c r="E65" s="131" t="s">
        <v>211</v>
      </c>
      <c r="F65" s="131" t="s">
        <v>86</v>
      </c>
      <c r="G65" s="132" t="s">
        <v>212</v>
      </c>
      <c r="H65" s="127" t="s">
        <v>61</v>
      </c>
      <c r="I65" s="145">
        <f>VLOOKUP(H65,Munka1!P:Q,2,FALSE)</f>
        <v>15</v>
      </c>
    </row>
    <row r="66" spans="1:9" s="51" customFormat="1" ht="15.75">
      <c r="A66" s="173">
        <v>63</v>
      </c>
      <c r="B66" s="130" t="s">
        <v>682</v>
      </c>
      <c r="C66" s="130">
        <v>6800</v>
      </c>
      <c r="D66" s="131" t="s">
        <v>12</v>
      </c>
      <c r="E66" s="131" t="s">
        <v>249</v>
      </c>
      <c r="F66" s="131" t="s">
        <v>86</v>
      </c>
      <c r="G66" s="132" t="s">
        <v>151</v>
      </c>
      <c r="H66" s="127" t="s">
        <v>379</v>
      </c>
      <c r="I66" s="145">
        <f>VLOOKUP(H66,Munka1!P:Q,2,FALSE)</f>
        <v>20368</v>
      </c>
    </row>
    <row r="67" spans="1:9" s="51" customFormat="1" ht="15.75">
      <c r="A67" s="173">
        <v>64</v>
      </c>
      <c r="B67" s="130" t="s">
        <v>733</v>
      </c>
      <c r="C67" s="130">
        <v>6800</v>
      </c>
      <c r="D67" s="131" t="s">
        <v>12</v>
      </c>
      <c r="E67" s="131" t="s">
        <v>443</v>
      </c>
      <c r="F67" s="131" t="s">
        <v>86</v>
      </c>
      <c r="G67" s="132" t="s">
        <v>223</v>
      </c>
      <c r="H67" s="127" t="s">
        <v>423</v>
      </c>
      <c r="I67" s="145">
        <f>VLOOKUP(H67,Munka1!P:Q,2,FALSE)</f>
        <v>989</v>
      </c>
    </row>
    <row r="68" spans="1:9" s="51" customFormat="1" ht="15.75">
      <c r="A68" s="173">
        <v>65</v>
      </c>
      <c r="B68" s="130" t="s">
        <v>734</v>
      </c>
      <c r="C68" s="130">
        <v>6800</v>
      </c>
      <c r="D68" s="131" t="s">
        <v>12</v>
      </c>
      <c r="E68" s="131" t="s">
        <v>208</v>
      </c>
      <c r="F68" s="131" t="s">
        <v>86</v>
      </c>
      <c r="G68" s="132"/>
      <c r="H68" s="127" t="s">
        <v>381</v>
      </c>
      <c r="I68" s="145">
        <f>VLOOKUP(H68,Munka1!P:Q,2,FALSE)</f>
        <v>0</v>
      </c>
    </row>
    <row r="69" spans="1:9" s="51" customFormat="1" ht="15.75">
      <c r="A69" s="173">
        <v>66</v>
      </c>
      <c r="B69" s="130" t="s">
        <v>366</v>
      </c>
      <c r="C69" s="130">
        <v>6800</v>
      </c>
      <c r="D69" s="131" t="s">
        <v>12</v>
      </c>
      <c r="E69" s="131" t="s">
        <v>240</v>
      </c>
      <c r="F69" s="131" t="s">
        <v>86</v>
      </c>
      <c r="G69" s="132" t="s">
        <v>241</v>
      </c>
      <c r="H69" s="127" t="s">
        <v>97</v>
      </c>
      <c r="I69" s="145">
        <f>VLOOKUP(H69,Munka1!P:Q,2,FALSE)</f>
        <v>88</v>
      </c>
    </row>
    <row r="70" spans="1:9" s="51" customFormat="1" ht="15.75">
      <c r="A70" s="173">
        <v>67</v>
      </c>
      <c r="B70" s="130" t="s">
        <v>216</v>
      </c>
      <c r="C70" s="130">
        <v>6800</v>
      </c>
      <c r="D70" s="131" t="s">
        <v>12</v>
      </c>
      <c r="E70" s="131" t="s">
        <v>170</v>
      </c>
      <c r="F70" s="131" t="s">
        <v>86</v>
      </c>
      <c r="G70" s="132" t="s">
        <v>358</v>
      </c>
      <c r="H70" s="127" t="s">
        <v>34</v>
      </c>
      <c r="I70" s="145">
        <f>VLOOKUP(H70,Munka1!P:Q,2,FALSE)</f>
        <v>6927</v>
      </c>
    </row>
    <row r="71" spans="1:9" s="51" customFormat="1" ht="15.75">
      <c r="A71" s="173">
        <v>68</v>
      </c>
      <c r="B71" s="130" t="s">
        <v>181</v>
      </c>
      <c r="C71" s="130">
        <v>6800</v>
      </c>
      <c r="D71" s="131" t="s">
        <v>12</v>
      </c>
      <c r="E71" s="131" t="s">
        <v>173</v>
      </c>
      <c r="F71" s="131" t="s">
        <v>86</v>
      </c>
      <c r="G71" s="132" t="s">
        <v>174</v>
      </c>
      <c r="H71" s="127" t="s">
        <v>35</v>
      </c>
      <c r="I71" s="145">
        <v>2910</v>
      </c>
    </row>
    <row r="72" spans="1:9" s="51" customFormat="1" ht="15.75">
      <c r="A72" s="173">
        <v>69</v>
      </c>
      <c r="B72" s="130" t="s">
        <v>735</v>
      </c>
      <c r="C72" s="130">
        <v>6800</v>
      </c>
      <c r="D72" s="131" t="s">
        <v>12</v>
      </c>
      <c r="E72" s="131" t="s">
        <v>451</v>
      </c>
      <c r="F72" s="131" t="s">
        <v>86</v>
      </c>
      <c r="G72" s="132" t="s">
        <v>245</v>
      </c>
      <c r="H72" s="127" t="s">
        <v>434</v>
      </c>
      <c r="I72" s="145">
        <f>VLOOKUP(H72,Munka1!P:Q,2,FALSE)</f>
        <v>2916</v>
      </c>
    </row>
    <row r="73" spans="1:9" s="51" customFormat="1" ht="15.75">
      <c r="A73" s="173">
        <v>70</v>
      </c>
      <c r="B73" s="130" t="s">
        <v>184</v>
      </c>
      <c r="C73" s="130">
        <v>6800</v>
      </c>
      <c r="D73" s="131" t="s">
        <v>12</v>
      </c>
      <c r="E73" s="131" t="s">
        <v>161</v>
      </c>
      <c r="F73" s="131" t="s">
        <v>90</v>
      </c>
      <c r="G73" s="132" t="s">
        <v>207</v>
      </c>
      <c r="H73" s="127" t="s">
        <v>438</v>
      </c>
      <c r="I73" s="145">
        <f>VLOOKUP(H73,Munka1!P:Q,2,FALSE)</f>
        <v>0</v>
      </c>
    </row>
    <row r="74" spans="1:9" s="51" customFormat="1" ht="15.75">
      <c r="A74" s="173">
        <v>71</v>
      </c>
      <c r="B74" s="130" t="s">
        <v>207</v>
      </c>
      <c r="C74" s="130">
        <v>6800</v>
      </c>
      <c r="D74" s="131" t="s">
        <v>12</v>
      </c>
      <c r="E74" s="131" t="s">
        <v>153</v>
      </c>
      <c r="F74" s="131" t="s">
        <v>86</v>
      </c>
      <c r="G74" s="132"/>
      <c r="H74" s="127" t="s">
        <v>17</v>
      </c>
      <c r="I74" s="145">
        <f>VLOOKUP(H74,Munka1!P:Q,2,FALSE)</f>
        <v>324</v>
      </c>
    </row>
    <row r="75" spans="1:9" s="51" customFormat="1" ht="15.75">
      <c r="A75" s="173">
        <v>72</v>
      </c>
      <c r="B75" s="130" t="s">
        <v>736</v>
      </c>
      <c r="C75" s="130">
        <v>6800</v>
      </c>
      <c r="D75" s="131" t="s">
        <v>12</v>
      </c>
      <c r="E75" s="131" t="s">
        <v>150</v>
      </c>
      <c r="F75" s="131" t="s">
        <v>14</v>
      </c>
      <c r="G75" s="132" t="s">
        <v>251</v>
      </c>
      <c r="H75" s="127" t="s">
        <v>111</v>
      </c>
      <c r="I75" s="145">
        <f>VLOOKUP(H75,Munka1!P:Q,2,FALSE)</f>
        <v>5041</v>
      </c>
    </row>
    <row r="76" spans="1:9" s="51" customFormat="1" ht="15.75">
      <c r="A76" s="173">
        <v>73</v>
      </c>
      <c r="B76" s="130" t="s">
        <v>737</v>
      </c>
      <c r="C76" s="130">
        <v>6800</v>
      </c>
      <c r="D76" s="131" t="s">
        <v>12</v>
      </c>
      <c r="E76" s="131" t="s">
        <v>158</v>
      </c>
      <c r="F76" s="131" t="s">
        <v>90</v>
      </c>
      <c r="G76" s="132" t="s">
        <v>390</v>
      </c>
      <c r="H76" s="127" t="s">
        <v>392</v>
      </c>
      <c r="I76" s="145">
        <f>VLOOKUP(H76,Munka1!P:Q,2,FALSE)</f>
        <v>2053</v>
      </c>
    </row>
    <row r="77" spans="1:9" s="51" customFormat="1" ht="15.75">
      <c r="A77" s="173">
        <v>74</v>
      </c>
      <c r="B77" s="130" t="s">
        <v>738</v>
      </c>
      <c r="C77" s="130">
        <v>6800</v>
      </c>
      <c r="D77" s="131" t="s">
        <v>12</v>
      </c>
      <c r="E77" s="131" t="s">
        <v>13</v>
      </c>
      <c r="F77" s="131" t="s">
        <v>14</v>
      </c>
      <c r="G77" s="132" t="s">
        <v>151</v>
      </c>
      <c r="H77" s="127" t="s">
        <v>109</v>
      </c>
      <c r="I77" s="145">
        <f>VLOOKUP(H77,Munka1!P:Q,2,FALSE)</f>
        <v>518</v>
      </c>
    </row>
    <row r="78" spans="1:9" s="51" customFormat="1" ht="15.75">
      <c r="A78" s="173">
        <v>75</v>
      </c>
      <c r="B78" s="130" t="s">
        <v>739</v>
      </c>
      <c r="C78" s="130">
        <v>6800</v>
      </c>
      <c r="D78" s="131" t="s">
        <v>12</v>
      </c>
      <c r="E78" s="131" t="s">
        <v>317</v>
      </c>
      <c r="F78" s="131"/>
      <c r="G78" s="132">
        <v>3210</v>
      </c>
      <c r="H78" s="127" t="s">
        <v>113</v>
      </c>
      <c r="I78" s="145">
        <f>VLOOKUP(H78,Munka1!P:Q,2,FALSE)</f>
        <v>2580</v>
      </c>
    </row>
    <row r="79" spans="1:9" s="51" customFormat="1" ht="15.75">
      <c r="A79" s="173">
        <v>76</v>
      </c>
      <c r="B79" s="130" t="s">
        <v>371</v>
      </c>
      <c r="C79" s="130">
        <v>6800</v>
      </c>
      <c r="D79" s="131" t="s">
        <v>12</v>
      </c>
      <c r="E79" s="131" t="s">
        <v>441</v>
      </c>
      <c r="F79" s="131" t="s">
        <v>86</v>
      </c>
      <c r="G79" s="132" t="s">
        <v>442</v>
      </c>
      <c r="H79" s="127" t="s">
        <v>440</v>
      </c>
      <c r="I79" s="145">
        <f>VLOOKUP(H79,Munka1!P:Q,2,FALSE)</f>
        <v>178</v>
      </c>
    </row>
    <row r="80" spans="1:9" s="51" customFormat="1" ht="15.75">
      <c r="A80" s="173">
        <v>77</v>
      </c>
      <c r="B80" s="130" t="s">
        <v>194</v>
      </c>
      <c r="C80" s="130">
        <v>6800</v>
      </c>
      <c r="D80" s="131" t="s">
        <v>12</v>
      </c>
      <c r="E80" s="131" t="s">
        <v>173</v>
      </c>
      <c r="F80" s="131" t="s">
        <v>86</v>
      </c>
      <c r="G80" s="132" t="s">
        <v>174</v>
      </c>
      <c r="H80" s="127" t="s">
        <v>36</v>
      </c>
      <c r="I80" s="145">
        <f>VLOOKUP(H80,Munka1!P:Q,2,FALSE)</f>
        <v>440</v>
      </c>
    </row>
    <row r="81" spans="1:9" s="51" customFormat="1" ht="15.75">
      <c r="A81" s="173">
        <v>78</v>
      </c>
      <c r="B81" s="130" t="s">
        <v>740</v>
      </c>
      <c r="C81" s="130">
        <v>6800</v>
      </c>
      <c r="D81" s="131" t="s">
        <v>12</v>
      </c>
      <c r="E81" s="131" t="s">
        <v>461</v>
      </c>
      <c r="F81" s="131" t="s">
        <v>86</v>
      </c>
      <c r="G81" s="132">
        <v>7</v>
      </c>
      <c r="H81" s="127" t="s">
        <v>453</v>
      </c>
      <c r="I81" s="145">
        <f>VLOOKUP(H81,Munka1!P:Q,2,FALSE)</f>
        <v>0</v>
      </c>
    </row>
    <row r="82" spans="1:9" s="51" customFormat="1" ht="15.75">
      <c r="A82" s="173">
        <v>79</v>
      </c>
      <c r="B82" s="130" t="s">
        <v>741</v>
      </c>
      <c r="C82" s="130">
        <v>6800</v>
      </c>
      <c r="D82" s="131" t="s">
        <v>12</v>
      </c>
      <c r="E82" s="131" t="s">
        <v>256</v>
      </c>
      <c r="F82" s="131" t="s">
        <v>86</v>
      </c>
      <c r="G82" s="132">
        <v>11</v>
      </c>
      <c r="H82" s="127" t="s">
        <v>120</v>
      </c>
      <c r="I82" s="145">
        <f>VLOOKUP(H82,Munka1!P:Q,2,FALSE)</f>
        <v>0</v>
      </c>
    </row>
    <row r="83" spans="1:9" s="51" customFormat="1" ht="15.75">
      <c r="A83" s="173">
        <v>80</v>
      </c>
      <c r="B83" s="130" t="s">
        <v>742</v>
      </c>
      <c r="C83" s="130">
        <v>6800</v>
      </c>
      <c r="D83" s="131" t="s">
        <v>12</v>
      </c>
      <c r="E83" s="131" t="s">
        <v>457</v>
      </c>
      <c r="F83" s="131" t="s">
        <v>86</v>
      </c>
      <c r="G83" s="132">
        <v>7</v>
      </c>
      <c r="H83" s="127" t="s">
        <v>454</v>
      </c>
      <c r="I83" s="145">
        <f>VLOOKUP(H83,Munka1!P:Q,2,FALSE)</f>
        <v>51</v>
      </c>
    </row>
    <row r="84" spans="1:9" s="51" customFormat="1" ht="15.75">
      <c r="A84" s="173">
        <v>81</v>
      </c>
      <c r="B84" s="130" t="s">
        <v>743</v>
      </c>
      <c r="C84" s="130">
        <v>6800</v>
      </c>
      <c r="D84" s="131" t="s">
        <v>12</v>
      </c>
      <c r="E84" s="131" t="s">
        <v>213</v>
      </c>
      <c r="F84" s="131" t="s">
        <v>14</v>
      </c>
      <c r="G84" s="132" t="s">
        <v>214</v>
      </c>
      <c r="H84" s="127" t="s">
        <v>62</v>
      </c>
      <c r="I84" s="145">
        <f>VLOOKUP(H84,Munka1!P:Q,2,FALSE)</f>
        <v>0</v>
      </c>
    </row>
    <row r="85" spans="1:9" s="51" customFormat="1" ht="15.75">
      <c r="A85" s="173">
        <v>82</v>
      </c>
      <c r="B85" s="130" t="s">
        <v>744</v>
      </c>
      <c r="C85" s="130">
        <v>6800</v>
      </c>
      <c r="D85" s="131" t="s">
        <v>12</v>
      </c>
      <c r="E85" s="131" t="s">
        <v>158</v>
      </c>
      <c r="F85" s="131" t="s">
        <v>90</v>
      </c>
      <c r="G85" s="132" t="s">
        <v>390</v>
      </c>
      <c r="H85" s="127" t="s">
        <v>393</v>
      </c>
      <c r="I85" s="145">
        <f>VLOOKUP(H85,Munka1!P:Q,2,FALSE)</f>
        <v>0</v>
      </c>
    </row>
    <row r="86" spans="1:9" s="51" customFormat="1" ht="15.75">
      <c r="A86" s="173">
        <v>83</v>
      </c>
      <c r="B86" s="130" t="s">
        <v>745</v>
      </c>
      <c r="C86" s="130">
        <v>6800</v>
      </c>
      <c r="D86" s="131" t="s">
        <v>12</v>
      </c>
      <c r="E86" s="131" t="s">
        <v>224</v>
      </c>
      <c r="F86" s="131"/>
      <c r="G86" s="132"/>
      <c r="H86" s="127" t="s">
        <v>73</v>
      </c>
      <c r="I86" s="145">
        <f>VLOOKUP(H86,Munka1!P:Q,2,FALSE)</f>
        <v>351</v>
      </c>
    </row>
    <row r="87" spans="1:9" s="51" customFormat="1" ht="15.75">
      <c r="A87" s="173">
        <v>84</v>
      </c>
      <c r="B87" s="130" t="s">
        <v>746</v>
      </c>
      <c r="C87" s="130">
        <v>6800</v>
      </c>
      <c r="D87" s="131" t="s">
        <v>12</v>
      </c>
      <c r="E87" s="131" t="s">
        <v>226</v>
      </c>
      <c r="F87" s="131" t="s">
        <v>86</v>
      </c>
      <c r="G87" s="132" t="s">
        <v>151</v>
      </c>
      <c r="H87" s="127" t="s">
        <v>76</v>
      </c>
      <c r="I87" s="145">
        <f>VLOOKUP(H87,Munka1!P:Q,2,FALSE)</f>
        <v>344</v>
      </c>
    </row>
    <row r="88" spans="1:9" s="51" customFormat="1" ht="15.75">
      <c r="A88" s="173">
        <v>85</v>
      </c>
      <c r="B88" s="130" t="s">
        <v>747</v>
      </c>
      <c r="C88" s="130">
        <v>6800</v>
      </c>
      <c r="D88" s="131" t="s">
        <v>12</v>
      </c>
      <c r="E88" s="131" t="s">
        <v>161</v>
      </c>
      <c r="F88" s="131" t="s">
        <v>90</v>
      </c>
      <c r="G88" s="132">
        <v>28</v>
      </c>
      <c r="H88" s="127" t="s">
        <v>30</v>
      </c>
      <c r="I88" s="145">
        <f>VLOOKUP(H88,Munka1!P:Q,2,FALSE)</f>
        <v>469</v>
      </c>
    </row>
    <row r="89" spans="1:9" s="51" customFormat="1" ht="15.75">
      <c r="A89" s="173">
        <v>86</v>
      </c>
      <c r="B89" s="130" t="s">
        <v>748</v>
      </c>
      <c r="C89" s="130">
        <v>6800</v>
      </c>
      <c r="D89" s="131" t="s">
        <v>12</v>
      </c>
      <c r="E89" s="131" t="s">
        <v>261</v>
      </c>
      <c r="F89" s="131" t="s">
        <v>86</v>
      </c>
      <c r="G89" s="132">
        <v>2</v>
      </c>
      <c r="H89" s="127" t="s">
        <v>122</v>
      </c>
      <c r="I89" s="145">
        <f>VLOOKUP(H89,Munka1!P:Q,2,FALSE)</f>
        <v>0</v>
      </c>
    </row>
    <row r="90" spans="1:9" s="51" customFormat="1" ht="15.75">
      <c r="A90" s="173">
        <v>87</v>
      </c>
      <c r="B90" s="130" t="s">
        <v>427</v>
      </c>
      <c r="C90" s="130">
        <v>6800</v>
      </c>
      <c r="D90" s="131" t="s">
        <v>12</v>
      </c>
      <c r="E90" s="131" t="s">
        <v>237</v>
      </c>
      <c r="F90" s="131" t="s">
        <v>86</v>
      </c>
      <c r="G90" s="132" t="s">
        <v>238</v>
      </c>
      <c r="H90" s="127" t="s">
        <v>93</v>
      </c>
      <c r="I90" s="145">
        <f>VLOOKUP(H90,Munka1!P:Q,2,FALSE)</f>
        <v>996</v>
      </c>
    </row>
    <row r="91" spans="1:9" s="51" customFormat="1" ht="15.75">
      <c r="A91" s="173">
        <v>88</v>
      </c>
      <c r="B91" s="130" t="s">
        <v>749</v>
      </c>
      <c r="C91" s="130">
        <v>6800</v>
      </c>
      <c r="D91" s="131" t="s">
        <v>12</v>
      </c>
      <c r="E91" s="131" t="s">
        <v>13</v>
      </c>
      <c r="F91" s="131" t="s">
        <v>14</v>
      </c>
      <c r="G91" s="132" t="s">
        <v>157</v>
      </c>
      <c r="H91" s="127" t="s">
        <v>389</v>
      </c>
      <c r="I91" s="145">
        <f>VLOOKUP(H91,Munka1!P:Q,2,FALSE)</f>
        <v>2725</v>
      </c>
    </row>
    <row r="92" spans="1:9" s="51" customFormat="1" ht="15.75">
      <c r="A92" s="173">
        <v>89</v>
      </c>
      <c r="B92" s="130" t="s">
        <v>750</v>
      </c>
      <c r="C92" s="130">
        <v>6800</v>
      </c>
      <c r="D92" s="131" t="s">
        <v>12</v>
      </c>
      <c r="E92" s="131" t="s">
        <v>150</v>
      </c>
      <c r="F92" s="131" t="s">
        <v>14</v>
      </c>
      <c r="G92" s="132">
        <v>0</v>
      </c>
      <c r="H92" s="127" t="s">
        <v>67</v>
      </c>
      <c r="I92" s="145">
        <f>VLOOKUP(H92,Munka1!P:Q,2,FALSE)</f>
        <v>192</v>
      </c>
    </row>
    <row r="93" spans="1:9" s="51" customFormat="1" ht="15.75">
      <c r="A93" s="173">
        <v>90</v>
      </c>
      <c r="B93" s="130" t="s">
        <v>751</v>
      </c>
      <c r="C93" s="130">
        <v>6800</v>
      </c>
      <c r="D93" s="131" t="s">
        <v>12</v>
      </c>
      <c r="E93" s="131" t="s">
        <v>263</v>
      </c>
      <c r="F93" s="131" t="s">
        <v>86</v>
      </c>
      <c r="G93" s="132">
        <v>37269</v>
      </c>
      <c r="H93" s="127" t="s">
        <v>125</v>
      </c>
      <c r="I93" s="145">
        <f>VLOOKUP(H93,Munka1!P:Q,2,FALSE)</f>
        <v>580</v>
      </c>
    </row>
    <row r="94" spans="1:9" s="51" customFormat="1" ht="15.75">
      <c r="A94" s="173">
        <v>91</v>
      </c>
      <c r="B94" s="130" t="s">
        <v>752</v>
      </c>
      <c r="C94" s="130">
        <v>6800</v>
      </c>
      <c r="D94" s="131" t="s">
        <v>12</v>
      </c>
      <c r="E94" s="131" t="s">
        <v>150</v>
      </c>
      <c r="F94" s="131" t="s">
        <v>14</v>
      </c>
      <c r="G94" s="132">
        <v>0</v>
      </c>
      <c r="H94" s="127" t="s">
        <v>68</v>
      </c>
      <c r="I94" s="145">
        <f>VLOOKUP(H94,Munka1!P:Q,2,FALSE)</f>
        <v>4379</v>
      </c>
    </row>
    <row r="95" spans="1:9" s="51" customFormat="1" ht="15.75">
      <c r="A95" s="173">
        <v>92</v>
      </c>
      <c r="B95" s="130" t="s">
        <v>358</v>
      </c>
      <c r="C95" s="130">
        <v>6800</v>
      </c>
      <c r="D95" s="131" t="s">
        <v>12</v>
      </c>
      <c r="E95" s="131" t="s">
        <v>218</v>
      </c>
      <c r="F95" s="131" t="s">
        <v>86</v>
      </c>
      <c r="G95" s="132"/>
      <c r="H95" s="127" t="s">
        <v>66</v>
      </c>
      <c r="I95" s="145">
        <f>VLOOKUP(H95,Munka1!P:Q,2,FALSE)</f>
        <v>167</v>
      </c>
    </row>
    <row r="96" spans="1:9" s="51" customFormat="1" ht="15.75">
      <c r="A96" s="173">
        <v>93</v>
      </c>
      <c r="B96" s="130" t="s">
        <v>753</v>
      </c>
      <c r="C96" s="130">
        <v>6800</v>
      </c>
      <c r="D96" s="131" t="s">
        <v>12</v>
      </c>
      <c r="E96" s="131" t="s">
        <v>318</v>
      </c>
      <c r="F96" s="131" t="s">
        <v>86</v>
      </c>
      <c r="G96" s="132"/>
      <c r="H96" s="127" t="s">
        <v>79</v>
      </c>
      <c r="I96" s="145">
        <f>VLOOKUP(H96,Munka1!P:Q,2,FALSE)</f>
        <v>278</v>
      </c>
    </row>
    <row r="97" spans="1:9" s="51" customFormat="1" ht="15.75">
      <c r="A97" s="173">
        <v>94</v>
      </c>
      <c r="B97" s="130" t="s">
        <v>754</v>
      </c>
      <c r="C97" s="130">
        <v>6800</v>
      </c>
      <c r="D97" s="131" t="s">
        <v>12</v>
      </c>
      <c r="E97" s="131" t="s">
        <v>206</v>
      </c>
      <c r="F97" s="131" t="s">
        <v>86</v>
      </c>
      <c r="G97" s="132" t="s">
        <v>207</v>
      </c>
      <c r="H97" s="127" t="s">
        <v>382</v>
      </c>
      <c r="I97" s="145">
        <f>VLOOKUP(H97,Munka1!P:Q,2,FALSE)</f>
        <v>0</v>
      </c>
    </row>
    <row r="98" spans="1:9" s="51" customFormat="1" ht="15.75">
      <c r="A98" s="173">
        <v>95</v>
      </c>
      <c r="B98" s="130" t="s">
        <v>618</v>
      </c>
      <c r="C98" s="130">
        <v>6800</v>
      </c>
      <c r="D98" s="131" t="s">
        <v>12</v>
      </c>
      <c r="E98" s="131" t="s">
        <v>197</v>
      </c>
      <c r="F98" s="131" t="s">
        <v>86</v>
      </c>
      <c r="G98" s="132" t="s">
        <v>198</v>
      </c>
      <c r="H98" s="127" t="s">
        <v>50</v>
      </c>
      <c r="I98" s="145">
        <f>VLOOKUP(H98,Munka1!P:Q,2,FALSE)</f>
        <v>1801</v>
      </c>
    </row>
    <row r="99" spans="1:9" s="51" customFormat="1" ht="15.75">
      <c r="A99" s="173">
        <v>96</v>
      </c>
      <c r="B99" s="130" t="s">
        <v>408</v>
      </c>
      <c r="C99" s="130">
        <v>6800</v>
      </c>
      <c r="D99" s="131" t="s">
        <v>362</v>
      </c>
      <c r="E99" s="131" t="s">
        <v>363</v>
      </c>
      <c r="F99" s="131" t="s">
        <v>86</v>
      </c>
      <c r="G99" s="132" t="s">
        <v>196</v>
      </c>
      <c r="H99" s="127" t="s">
        <v>364</v>
      </c>
      <c r="I99" s="145">
        <f>VLOOKUP(H99,Munka1!P:Q,2,FALSE)</f>
        <v>0</v>
      </c>
    </row>
    <row r="100" spans="1:9" s="51" customFormat="1" ht="15.75">
      <c r="A100" s="173">
        <v>97</v>
      </c>
      <c r="B100" s="130" t="s">
        <v>194</v>
      </c>
      <c r="C100" s="130">
        <v>6800</v>
      </c>
      <c r="D100" s="131" t="s">
        <v>12</v>
      </c>
      <c r="E100" s="131" t="s">
        <v>173</v>
      </c>
      <c r="F100" s="131" t="s">
        <v>86</v>
      </c>
      <c r="G100" s="132" t="s">
        <v>174</v>
      </c>
      <c r="H100" s="127" t="s">
        <v>37</v>
      </c>
      <c r="I100" s="145">
        <f>VLOOKUP(H100,Munka1!P:Q,2,FALSE)</f>
        <v>0</v>
      </c>
    </row>
    <row r="101" spans="1:9" s="51" customFormat="1" ht="15.75">
      <c r="A101" s="173">
        <v>98</v>
      </c>
      <c r="B101" s="130" t="s">
        <v>755</v>
      </c>
      <c r="C101" s="130">
        <v>6800</v>
      </c>
      <c r="D101" s="131" t="s">
        <v>12</v>
      </c>
      <c r="E101" s="131" t="s">
        <v>225</v>
      </c>
      <c r="F101" s="131" t="s">
        <v>86</v>
      </c>
      <c r="G101" s="132"/>
      <c r="H101" s="127" t="s">
        <v>74</v>
      </c>
      <c r="I101" s="145">
        <f>VLOOKUP(H101,Munka1!P:Q,2,FALSE)</f>
        <v>2488</v>
      </c>
    </row>
    <row r="102" spans="1:9" s="51" customFormat="1" ht="15.75">
      <c r="A102" s="173">
        <v>99</v>
      </c>
      <c r="B102" s="130" t="s">
        <v>245</v>
      </c>
      <c r="C102" s="130">
        <v>6800</v>
      </c>
      <c r="D102" s="131" t="s">
        <v>12</v>
      </c>
      <c r="E102" s="131" t="s">
        <v>13</v>
      </c>
      <c r="F102" s="131" t="s">
        <v>14</v>
      </c>
      <c r="G102" s="132" t="s">
        <v>151</v>
      </c>
      <c r="H102" s="127" t="s">
        <v>353</v>
      </c>
      <c r="I102" s="145">
        <f>VLOOKUP(H102,Munka1!P:Q,2,FALSE)</f>
        <v>1226</v>
      </c>
    </row>
    <row r="103" spans="1:9" s="51" customFormat="1" ht="15.75">
      <c r="A103" s="173">
        <v>100</v>
      </c>
      <c r="B103" s="130" t="s">
        <v>756</v>
      </c>
      <c r="C103" s="130">
        <v>6800</v>
      </c>
      <c r="D103" s="131" t="s">
        <v>12</v>
      </c>
      <c r="E103" s="131" t="s">
        <v>154</v>
      </c>
      <c r="F103" s="131" t="s">
        <v>86</v>
      </c>
      <c r="G103" s="132" t="s">
        <v>257</v>
      </c>
      <c r="H103" s="127" t="s">
        <v>118</v>
      </c>
      <c r="I103" s="145">
        <f>VLOOKUP(H103,Munka1!P:Q,2,FALSE)</f>
        <v>1828</v>
      </c>
    </row>
    <row r="104" spans="1:9" s="51" customFormat="1" ht="15.75">
      <c r="A104" s="173">
        <v>101</v>
      </c>
      <c r="B104" s="130" t="s">
        <v>757</v>
      </c>
      <c r="C104" s="130">
        <v>6800</v>
      </c>
      <c r="D104" s="131" t="s">
        <v>12</v>
      </c>
      <c r="E104" s="131" t="s">
        <v>244</v>
      </c>
      <c r="F104" s="131" t="s">
        <v>86</v>
      </c>
      <c r="G104" s="132" t="s">
        <v>245</v>
      </c>
      <c r="H104" s="127" t="s">
        <v>101</v>
      </c>
      <c r="I104" s="145">
        <f>VLOOKUP(H104,Munka1!P:Q,2,FALSE)</f>
        <v>3461</v>
      </c>
    </row>
    <row r="105" spans="1:9" s="51" customFormat="1" ht="15.75">
      <c r="A105" s="173">
        <v>102</v>
      </c>
      <c r="B105" s="130" t="s">
        <v>758</v>
      </c>
      <c r="C105" s="130">
        <v>6800</v>
      </c>
      <c r="D105" s="131" t="s">
        <v>12</v>
      </c>
      <c r="E105" s="131" t="s">
        <v>254</v>
      </c>
      <c r="F105" s="131" t="s">
        <v>86</v>
      </c>
      <c r="G105" s="132">
        <v>10</v>
      </c>
      <c r="H105" s="127" t="s">
        <v>114</v>
      </c>
      <c r="I105" s="145">
        <f>VLOOKUP(H105,Munka1!P:Q,2,FALSE)</f>
        <v>1761</v>
      </c>
    </row>
    <row r="106" spans="1:9" s="51" customFormat="1" ht="15.75">
      <c r="A106" s="173">
        <v>103</v>
      </c>
      <c r="B106" s="130" t="s">
        <v>759</v>
      </c>
      <c r="C106" s="130">
        <v>6800</v>
      </c>
      <c r="D106" s="131" t="s">
        <v>12</v>
      </c>
      <c r="E106" s="131" t="s">
        <v>254</v>
      </c>
      <c r="F106" s="131" t="s">
        <v>86</v>
      </c>
      <c r="G106" s="132">
        <v>10</v>
      </c>
      <c r="H106" s="127" t="s">
        <v>116</v>
      </c>
      <c r="I106" s="145">
        <f>VLOOKUP(H106,Munka1!P:Q,2,FALSE)</f>
        <v>1745</v>
      </c>
    </row>
    <row r="107" spans="1:9" s="51" customFormat="1" ht="15.75">
      <c r="A107" s="173">
        <v>104</v>
      </c>
      <c r="B107" s="130" t="s">
        <v>760</v>
      </c>
      <c r="C107" s="130">
        <v>6800</v>
      </c>
      <c r="D107" s="131" t="s">
        <v>12</v>
      </c>
      <c r="E107" s="131" t="s">
        <v>255</v>
      </c>
      <c r="F107" s="131" t="s">
        <v>86</v>
      </c>
      <c r="G107" s="132">
        <v>10</v>
      </c>
      <c r="H107" s="127" t="s">
        <v>115</v>
      </c>
      <c r="I107" s="145">
        <f>VLOOKUP(H107,Munka1!P:Q,2,FALSE)</f>
        <v>1320</v>
      </c>
    </row>
    <row r="108" spans="1:9" s="51" customFormat="1" ht="15.75">
      <c r="A108" s="173">
        <v>105</v>
      </c>
      <c r="B108" s="130" t="s">
        <v>429</v>
      </c>
      <c r="C108" s="130">
        <v>6800</v>
      </c>
      <c r="D108" s="131" t="s">
        <v>12</v>
      </c>
      <c r="E108" s="131" t="s">
        <v>225</v>
      </c>
      <c r="F108" s="131" t="s">
        <v>86</v>
      </c>
      <c r="G108" s="132"/>
      <c r="H108" s="127" t="s">
        <v>75</v>
      </c>
      <c r="I108" s="145">
        <f>VLOOKUP(H108,Munka1!P:Q,2,FALSE)</f>
        <v>90</v>
      </c>
    </row>
    <row r="109" spans="1:9" s="51" customFormat="1" ht="15.75">
      <c r="A109" s="173">
        <v>106</v>
      </c>
      <c r="B109" s="130" t="s">
        <v>212</v>
      </c>
      <c r="C109" s="130">
        <v>6800</v>
      </c>
      <c r="D109" s="131" t="s">
        <v>12</v>
      </c>
      <c r="E109" s="131" t="s">
        <v>355</v>
      </c>
      <c r="F109" s="131"/>
      <c r="G109" s="132"/>
      <c r="H109" s="127" t="s">
        <v>354</v>
      </c>
      <c r="I109" s="145">
        <f>VLOOKUP(H109,Munka1!P:Q,2,FALSE)</f>
        <v>0</v>
      </c>
    </row>
    <row r="110" spans="1:9" s="51" customFormat="1" ht="15.75">
      <c r="A110" s="173">
        <v>107</v>
      </c>
      <c r="B110" s="130" t="s">
        <v>761</v>
      </c>
      <c r="C110" s="130">
        <v>6800</v>
      </c>
      <c r="D110" s="131" t="s">
        <v>12</v>
      </c>
      <c r="E110" s="131" t="s">
        <v>319</v>
      </c>
      <c r="F110" s="131"/>
      <c r="G110" s="132"/>
      <c r="H110" s="127" t="s">
        <v>119</v>
      </c>
      <c r="I110" s="145">
        <f>VLOOKUP(H110,Munka1!P:Q,2,FALSE)</f>
        <v>3438</v>
      </c>
    </row>
    <row r="111" spans="1:9" s="51" customFormat="1" ht="15.75">
      <c r="A111" s="173">
        <v>108</v>
      </c>
      <c r="B111" s="130" t="s">
        <v>762</v>
      </c>
      <c r="C111" s="130">
        <v>6800</v>
      </c>
      <c r="D111" s="131" t="s">
        <v>12</v>
      </c>
      <c r="E111" s="131" t="s">
        <v>763</v>
      </c>
      <c r="F111" s="131" t="s">
        <v>14</v>
      </c>
      <c r="G111" s="132" t="s">
        <v>764</v>
      </c>
      <c r="H111" s="127" t="s">
        <v>123</v>
      </c>
      <c r="I111" s="145">
        <f>VLOOKUP(H111,Munka1!P:Q,2,FALSE)</f>
        <v>4185</v>
      </c>
    </row>
    <row r="112" spans="1:9" s="51" customFormat="1" ht="15.75">
      <c r="A112" s="173">
        <v>109</v>
      </c>
      <c r="B112" s="130" t="s">
        <v>765</v>
      </c>
      <c r="C112" s="130">
        <v>6800</v>
      </c>
      <c r="D112" s="131" t="s">
        <v>12</v>
      </c>
      <c r="E112" s="131" t="s">
        <v>156</v>
      </c>
      <c r="F112" s="131" t="s">
        <v>86</v>
      </c>
      <c r="G112" s="132">
        <v>4</v>
      </c>
      <c r="H112" s="127" t="s">
        <v>124</v>
      </c>
      <c r="I112" s="145">
        <v>11414</v>
      </c>
    </row>
    <row r="113" spans="1:9" s="51" customFormat="1" ht="15.75">
      <c r="A113" s="173">
        <v>110</v>
      </c>
      <c r="B113" s="130" t="s">
        <v>766</v>
      </c>
      <c r="C113" s="130">
        <v>6800</v>
      </c>
      <c r="D113" s="131" t="s">
        <v>12</v>
      </c>
      <c r="E113" s="131" t="s">
        <v>161</v>
      </c>
      <c r="F113" s="131" t="s">
        <v>86</v>
      </c>
      <c r="G113" s="132">
        <v>7</v>
      </c>
      <c r="H113" s="127" t="s">
        <v>131</v>
      </c>
      <c r="I113" s="145">
        <f>VLOOKUP(H113,Munka1!P:Q,2,FALSE)</f>
        <v>23100</v>
      </c>
    </row>
    <row r="114" spans="1:9" s="51" customFormat="1" ht="15.75">
      <c r="A114" s="173">
        <v>111</v>
      </c>
      <c r="B114" s="130" t="s">
        <v>223</v>
      </c>
      <c r="C114" s="130" t="s">
        <v>149</v>
      </c>
      <c r="D114" s="131" t="s">
        <v>12</v>
      </c>
      <c r="E114" s="131" t="s">
        <v>127</v>
      </c>
      <c r="F114" s="131" t="s">
        <v>14</v>
      </c>
      <c r="G114" s="132" t="s">
        <v>207</v>
      </c>
      <c r="H114" s="127" t="s">
        <v>356</v>
      </c>
      <c r="I114" s="145">
        <f>VLOOKUP(H114,Munka1!P:Q,2,FALSE)</f>
        <v>22585</v>
      </c>
    </row>
    <row r="115" spans="1:9" s="51" customFormat="1" ht="15.75">
      <c r="A115" s="173">
        <v>112</v>
      </c>
      <c r="B115" s="275" t="s">
        <v>767</v>
      </c>
      <c r="C115" s="130">
        <v>6800</v>
      </c>
      <c r="D115" s="131" t="s">
        <v>12</v>
      </c>
      <c r="E115" s="131" t="s">
        <v>467</v>
      </c>
      <c r="F115" s="131" t="s">
        <v>14</v>
      </c>
      <c r="G115" s="132">
        <v>4</v>
      </c>
      <c r="H115" s="127" t="s">
        <v>466</v>
      </c>
      <c r="I115" s="145">
        <f>VLOOKUP(H115,Munka1!P:Q,2,FALSE)</f>
        <v>612</v>
      </c>
    </row>
    <row r="116" spans="1:9" s="51" customFormat="1" ht="15.75">
      <c r="A116" s="173">
        <v>113</v>
      </c>
      <c r="B116" s="275" t="s">
        <v>768</v>
      </c>
      <c r="C116" s="130">
        <v>6800</v>
      </c>
      <c r="D116" s="131" t="s">
        <v>12</v>
      </c>
      <c r="E116" s="131" t="s">
        <v>467</v>
      </c>
      <c r="F116" s="131" t="s">
        <v>14</v>
      </c>
      <c r="G116" s="132">
        <v>4</v>
      </c>
      <c r="H116" s="127" t="s">
        <v>468</v>
      </c>
      <c r="I116" s="145">
        <f>VLOOKUP(H116,Munka1!P:Q,2,FALSE)</f>
        <v>0</v>
      </c>
    </row>
    <row r="117" spans="1:9" s="51" customFormat="1" ht="15.75">
      <c r="A117" s="173">
        <v>114</v>
      </c>
      <c r="B117" s="275" t="s">
        <v>188</v>
      </c>
      <c r="C117" s="130">
        <v>6800</v>
      </c>
      <c r="D117" s="131" t="s">
        <v>12</v>
      </c>
      <c r="E117" s="131" t="s">
        <v>470</v>
      </c>
      <c r="F117" s="131" t="s">
        <v>86</v>
      </c>
      <c r="G117" s="132">
        <v>5</v>
      </c>
      <c r="H117" s="127" t="s">
        <v>469</v>
      </c>
      <c r="I117" s="145">
        <f>VLOOKUP(H117,Munka1!P:Q,2,FALSE)</f>
        <v>33535</v>
      </c>
    </row>
    <row r="118" spans="1:9" s="51" customFormat="1" ht="15.75">
      <c r="A118" s="173">
        <v>115</v>
      </c>
      <c r="B118" s="275" t="s">
        <v>769</v>
      </c>
      <c r="C118" s="130">
        <v>6800</v>
      </c>
      <c r="D118" s="131" t="s">
        <v>12</v>
      </c>
      <c r="E118" s="131" t="s">
        <v>470</v>
      </c>
      <c r="F118" s="131" t="s">
        <v>86</v>
      </c>
      <c r="G118" s="132">
        <v>5</v>
      </c>
      <c r="H118" s="127" t="s">
        <v>471</v>
      </c>
      <c r="I118" s="145">
        <f>VLOOKUP(H118,Munka1!P:Q,2,FALSE)</f>
        <v>0</v>
      </c>
    </row>
    <row r="119" spans="1:9" s="51" customFormat="1" ht="15.75">
      <c r="A119" s="173">
        <v>116</v>
      </c>
      <c r="B119" s="275" t="s">
        <v>770</v>
      </c>
      <c r="C119" s="130">
        <v>6800</v>
      </c>
      <c r="D119" s="131" t="s">
        <v>12</v>
      </c>
      <c r="E119" s="131" t="s">
        <v>470</v>
      </c>
      <c r="F119" s="131" t="s">
        <v>86</v>
      </c>
      <c r="G119" s="132">
        <v>5</v>
      </c>
      <c r="H119" s="127" t="s">
        <v>472</v>
      </c>
      <c r="I119" s="145">
        <f>VLOOKUP(H119,Munka1!P:Q,2,FALSE)</f>
        <v>0</v>
      </c>
    </row>
    <row r="120" spans="1:9" s="51" customFormat="1" ht="15.75">
      <c r="A120" s="173">
        <v>117</v>
      </c>
      <c r="B120" s="275" t="s">
        <v>771</v>
      </c>
      <c r="C120" s="130">
        <v>6800</v>
      </c>
      <c r="D120" s="131" t="s">
        <v>12</v>
      </c>
      <c r="E120" s="131" t="s">
        <v>218</v>
      </c>
      <c r="F120" s="131" t="s">
        <v>86</v>
      </c>
      <c r="G120" s="132">
        <v>29</v>
      </c>
      <c r="H120" s="127" t="s">
        <v>473</v>
      </c>
      <c r="I120" s="145">
        <f>VLOOKUP(H120,Munka1!P:Q,2,FALSE)</f>
        <v>15000</v>
      </c>
    </row>
    <row r="121" spans="1:9" s="51" customFormat="1" ht="15.75">
      <c r="A121" s="173">
        <v>118</v>
      </c>
      <c r="B121" s="275" t="s">
        <v>772</v>
      </c>
      <c r="C121" s="130">
        <v>6800</v>
      </c>
      <c r="D121" s="131" t="s">
        <v>12</v>
      </c>
      <c r="E121" s="131" t="s">
        <v>218</v>
      </c>
      <c r="F121" s="131" t="s">
        <v>86</v>
      </c>
      <c r="G121" s="132">
        <v>29</v>
      </c>
      <c r="H121" s="127" t="s">
        <v>474</v>
      </c>
      <c r="I121" s="145">
        <f>VLOOKUP(H121,Munka1!P:Q,2,FALSE)</f>
        <v>15000</v>
      </c>
    </row>
    <row r="122" spans="1:9" s="51" customFormat="1" ht="15.75">
      <c r="A122" s="173">
        <v>119</v>
      </c>
      <c r="B122" s="275" t="s">
        <v>773</v>
      </c>
      <c r="C122" s="130">
        <v>6800</v>
      </c>
      <c r="D122" s="131" t="s">
        <v>12</v>
      </c>
      <c r="E122" s="131" t="s">
        <v>158</v>
      </c>
      <c r="F122" s="131" t="s">
        <v>86</v>
      </c>
      <c r="G122" s="132">
        <v>15</v>
      </c>
      <c r="H122" s="127" t="s">
        <v>475</v>
      </c>
      <c r="I122" s="145">
        <f>VLOOKUP(H122,Munka1!P:Q,2,FALSE)</f>
        <v>0</v>
      </c>
    </row>
    <row r="123" spans="1:9" s="51" customFormat="1" ht="15.75">
      <c r="A123" s="173">
        <v>120</v>
      </c>
      <c r="B123" s="275" t="s">
        <v>774</v>
      </c>
      <c r="C123" s="130">
        <v>6800</v>
      </c>
      <c r="D123" s="131" t="s">
        <v>12</v>
      </c>
      <c r="E123" s="131" t="s">
        <v>270</v>
      </c>
      <c r="F123" s="131" t="s">
        <v>86</v>
      </c>
      <c r="G123" s="132">
        <v>3</v>
      </c>
      <c r="H123" s="127" t="s">
        <v>476</v>
      </c>
      <c r="I123" s="145">
        <f>VLOOKUP(H123,Munka1!P:Q,2,FALSE)</f>
        <v>3000</v>
      </c>
    </row>
    <row r="124" spans="1:9" s="51" customFormat="1" ht="15.75">
      <c r="A124" s="173">
        <v>121</v>
      </c>
      <c r="B124" s="275" t="s">
        <v>775</v>
      </c>
      <c r="C124" s="130">
        <v>6800</v>
      </c>
      <c r="D124" s="131" t="s">
        <v>12</v>
      </c>
      <c r="E124" s="131" t="s">
        <v>270</v>
      </c>
      <c r="F124" s="131" t="s">
        <v>86</v>
      </c>
      <c r="G124" s="132">
        <v>3</v>
      </c>
      <c r="H124" s="127" t="s">
        <v>477</v>
      </c>
      <c r="I124" s="145">
        <f>VLOOKUP(H124,Munka1!P:Q,2,FALSE)</f>
        <v>4200</v>
      </c>
    </row>
    <row r="125" spans="1:9" s="51" customFormat="1" ht="15.75">
      <c r="A125" s="173">
        <v>122</v>
      </c>
      <c r="B125" s="130" t="s">
        <v>776</v>
      </c>
      <c r="C125" s="130">
        <v>6800</v>
      </c>
      <c r="D125" s="131" t="s">
        <v>12</v>
      </c>
      <c r="E125" s="131" t="s">
        <v>295</v>
      </c>
      <c r="F125" s="131" t="s">
        <v>86</v>
      </c>
      <c r="G125" s="132">
        <v>14</v>
      </c>
      <c r="H125" s="127" t="s">
        <v>488</v>
      </c>
      <c r="I125" s="145">
        <v>1000</v>
      </c>
    </row>
    <row r="126" spans="1:9" s="51" customFormat="1" ht="15.75">
      <c r="A126" s="173">
        <v>123</v>
      </c>
      <c r="B126" s="130" t="s">
        <v>544</v>
      </c>
      <c r="C126" s="130">
        <v>6800</v>
      </c>
      <c r="D126" s="131" t="s">
        <v>12</v>
      </c>
      <c r="E126" s="131" t="s">
        <v>295</v>
      </c>
      <c r="F126" s="131" t="s">
        <v>86</v>
      </c>
      <c r="G126" s="132">
        <v>14</v>
      </c>
      <c r="H126" s="127" t="s">
        <v>490</v>
      </c>
      <c r="I126" s="145">
        <v>1000</v>
      </c>
    </row>
    <row r="127" spans="1:9" ht="15.75">
      <c r="B127" s="126" t="s">
        <v>777</v>
      </c>
      <c r="C127" s="146"/>
      <c r="D127" s="147"/>
      <c r="E127" s="147"/>
      <c r="F127" s="147"/>
      <c r="G127" s="148"/>
      <c r="H127" s="149"/>
      <c r="I127" s="150">
        <f>SUM(I4:I126)</f>
        <v>1238920</v>
      </c>
    </row>
    <row r="128" spans="1:9" s="142" customFormat="1" ht="15.75">
      <c r="B128" s="158"/>
      <c r="C128" s="174"/>
      <c r="D128" s="175"/>
      <c r="E128" s="175"/>
      <c r="F128" s="175"/>
      <c r="G128" s="176"/>
      <c r="H128" s="177"/>
      <c r="I128" s="178"/>
    </row>
    <row r="129" spans="1:10" ht="15.75">
      <c r="A129" s="142"/>
      <c r="B129" s="168" t="s">
        <v>690</v>
      </c>
      <c r="C129" s="155"/>
      <c r="D129" s="156"/>
      <c r="E129" s="156"/>
      <c r="F129" s="156"/>
      <c r="G129" s="157"/>
      <c r="H129" s="179"/>
      <c r="I129" s="165"/>
      <c r="J129" s="142"/>
    </row>
    <row r="130" spans="1:10" ht="15.75">
      <c r="B130" s="122" t="s">
        <v>493</v>
      </c>
      <c r="C130" s="122" t="s">
        <v>5</v>
      </c>
      <c r="D130" s="123" t="s">
        <v>6</v>
      </c>
      <c r="E130" s="123" t="s">
        <v>7</v>
      </c>
      <c r="F130" s="123" t="s">
        <v>494</v>
      </c>
      <c r="G130" s="124" t="s">
        <v>495</v>
      </c>
      <c r="H130" s="153" t="s">
        <v>3</v>
      </c>
      <c r="I130" s="121" t="s">
        <v>697</v>
      </c>
    </row>
    <row r="131" spans="1:10" s="51" customFormat="1" ht="15.75">
      <c r="A131" s="173">
        <v>124</v>
      </c>
      <c r="B131" s="130" t="s">
        <v>778</v>
      </c>
      <c r="C131" s="130">
        <v>6800</v>
      </c>
      <c r="D131" s="131" t="s">
        <v>12</v>
      </c>
      <c r="E131" s="131"/>
      <c r="F131" s="131" t="s">
        <v>217</v>
      </c>
      <c r="G131" s="132" t="s">
        <v>243</v>
      </c>
      <c r="H131" s="127" t="s">
        <v>100</v>
      </c>
      <c r="I131" s="145">
        <f>VLOOKUP(H131,Munka1!P:Q,2,FALSE)</f>
        <v>1099</v>
      </c>
    </row>
    <row r="132" spans="1:10" s="51" customFormat="1" ht="15.75">
      <c r="A132" s="173">
        <v>125</v>
      </c>
      <c r="B132" s="130" t="s">
        <v>241</v>
      </c>
      <c r="C132" s="130">
        <v>6800</v>
      </c>
      <c r="D132" s="131" t="s">
        <v>12</v>
      </c>
      <c r="E132" s="131" t="s">
        <v>246</v>
      </c>
      <c r="F132" s="131" t="s">
        <v>86</v>
      </c>
      <c r="G132" s="132" t="s">
        <v>245</v>
      </c>
      <c r="H132" s="127" t="s">
        <v>102</v>
      </c>
      <c r="I132" s="145">
        <f>VLOOKUP(H132,Munka1!P:Q,2,FALSE)</f>
        <v>61600</v>
      </c>
    </row>
    <row r="133" spans="1:10" s="51" customFormat="1" ht="15.75">
      <c r="A133" s="173">
        <v>126</v>
      </c>
      <c r="B133" s="130" t="s">
        <v>779</v>
      </c>
      <c r="C133" s="130">
        <v>6800</v>
      </c>
      <c r="D133" s="131" t="s">
        <v>12</v>
      </c>
      <c r="E133" s="131" t="s">
        <v>127</v>
      </c>
      <c r="F133" s="131" t="s">
        <v>86</v>
      </c>
      <c r="G133" s="132">
        <v>77</v>
      </c>
      <c r="H133" s="127" t="s">
        <v>128</v>
      </c>
      <c r="I133" s="145">
        <f>VLOOKUP(H133,Munka1!P:Q,2,FALSE)</f>
        <v>13391</v>
      </c>
    </row>
    <row r="134" spans="1:10" s="51" customFormat="1" ht="15.75">
      <c r="A134" s="173">
        <v>127</v>
      </c>
      <c r="B134" s="130" t="s">
        <v>780</v>
      </c>
      <c r="C134" s="130">
        <v>6800</v>
      </c>
      <c r="D134" s="131" t="s">
        <v>12</v>
      </c>
      <c r="E134" s="131" t="s">
        <v>127</v>
      </c>
      <c r="F134" s="131" t="s">
        <v>86</v>
      </c>
      <c r="G134" s="132">
        <v>83</v>
      </c>
      <c r="H134" s="127" t="s">
        <v>129</v>
      </c>
      <c r="I134" s="145">
        <f>VLOOKUP(H134,Munka1!P:Q,2,FALSE)</f>
        <v>1405</v>
      </c>
    </row>
    <row r="135" spans="1:10" s="51" customFormat="1" ht="15.75">
      <c r="A135" s="173">
        <v>128</v>
      </c>
      <c r="B135" s="130" t="s">
        <v>781</v>
      </c>
      <c r="C135" s="130">
        <v>6800</v>
      </c>
      <c r="D135" s="131" t="s">
        <v>12</v>
      </c>
      <c r="E135" s="131" t="s">
        <v>265</v>
      </c>
      <c r="F135" s="131" t="s">
        <v>86</v>
      </c>
      <c r="G135" s="132">
        <v>55</v>
      </c>
      <c r="H135" s="127" t="s">
        <v>130</v>
      </c>
      <c r="I135" s="145">
        <f>VLOOKUP(H135,Munka1!P:Q,2,FALSE)</f>
        <v>13902</v>
      </c>
    </row>
    <row r="136" spans="1:10" s="51" customFormat="1" ht="15.75">
      <c r="A136" s="173">
        <v>129</v>
      </c>
      <c r="B136" s="130" t="s">
        <v>782</v>
      </c>
      <c r="C136" s="130">
        <v>6800</v>
      </c>
      <c r="D136" s="131" t="s">
        <v>12</v>
      </c>
      <c r="E136" s="131" t="s">
        <v>691</v>
      </c>
      <c r="F136" s="131" t="s">
        <v>14</v>
      </c>
      <c r="G136" s="132">
        <v>1</v>
      </c>
      <c r="H136" s="127" t="s">
        <v>132</v>
      </c>
      <c r="I136" s="145">
        <f>VLOOKUP(H136,Munka1!P:Q,2,FALSE)</f>
        <v>3000</v>
      </c>
    </row>
    <row r="137" spans="1:10" ht="15.75">
      <c r="B137" s="126" t="s">
        <v>783</v>
      </c>
      <c r="C137" s="122"/>
      <c r="D137" s="123"/>
      <c r="E137" s="123"/>
      <c r="F137" s="123"/>
      <c r="G137" s="124"/>
      <c r="H137" s="127"/>
      <c r="I137" s="128">
        <f>SUM(I131:I136)</f>
        <v>94397</v>
      </c>
    </row>
    <row r="138" spans="1:10" s="142" customFormat="1" ht="15.75">
      <c r="B138" s="158"/>
      <c r="C138" s="159"/>
      <c r="D138" s="160"/>
      <c r="E138" s="160"/>
      <c r="F138" s="160"/>
      <c r="G138" s="161"/>
      <c r="H138" s="162"/>
      <c r="I138" s="163"/>
    </row>
    <row r="139" spans="1:10" ht="15.75">
      <c r="A139" s="142"/>
      <c r="B139" s="168" t="s">
        <v>692</v>
      </c>
      <c r="C139" s="155"/>
      <c r="D139" s="156"/>
      <c r="E139" s="156"/>
      <c r="F139" s="156"/>
      <c r="G139" s="167"/>
      <c r="H139" s="164"/>
      <c r="I139" s="165"/>
      <c r="J139" s="142"/>
    </row>
    <row r="140" spans="1:10" ht="15.75">
      <c r="B140" s="122" t="s">
        <v>493</v>
      </c>
      <c r="C140" s="122" t="s">
        <v>5</v>
      </c>
      <c r="D140" s="123" t="s">
        <v>6</v>
      </c>
      <c r="E140" s="123" t="s">
        <v>7</v>
      </c>
      <c r="F140" s="123" t="s">
        <v>494</v>
      </c>
      <c r="G140" s="124" t="s">
        <v>495</v>
      </c>
      <c r="H140" s="153" t="s">
        <v>3</v>
      </c>
      <c r="I140" s="121" t="s">
        <v>697</v>
      </c>
    </row>
    <row r="141" spans="1:10" s="51" customFormat="1" ht="15.75">
      <c r="A141" s="173">
        <v>130</v>
      </c>
      <c r="B141" s="130" t="s">
        <v>784</v>
      </c>
      <c r="C141" s="130">
        <v>6800</v>
      </c>
      <c r="D141" s="131" t="s">
        <v>12</v>
      </c>
      <c r="E141" s="131" t="s">
        <v>158</v>
      </c>
      <c r="F141" s="131" t="s">
        <v>90</v>
      </c>
      <c r="G141" s="132" t="s">
        <v>151</v>
      </c>
      <c r="H141" s="127" t="s">
        <v>141</v>
      </c>
      <c r="I141" s="145">
        <v>25000</v>
      </c>
    </row>
    <row r="142" spans="1:10" ht="15.75">
      <c r="B142" s="126" t="s">
        <v>785</v>
      </c>
      <c r="C142" s="122"/>
      <c r="D142" s="123"/>
      <c r="E142" s="123"/>
      <c r="F142" s="123"/>
      <c r="G142" s="124"/>
      <c r="H142" s="125"/>
      <c r="I142" s="129">
        <v>25000</v>
      </c>
    </row>
    <row r="143" spans="1:10" s="142" customFormat="1" ht="15.75">
      <c r="B143" s="158"/>
      <c r="C143" s="159"/>
      <c r="D143" s="160"/>
      <c r="E143" s="160"/>
      <c r="F143" s="160"/>
      <c r="G143" s="161"/>
      <c r="H143" s="164"/>
      <c r="I143" s="166"/>
    </row>
    <row r="144" spans="1:10" ht="15.75">
      <c r="B144" s="158" t="s">
        <v>693</v>
      </c>
      <c r="C144" s="159"/>
      <c r="D144" s="160"/>
      <c r="E144" s="160"/>
      <c r="F144" s="160"/>
      <c r="G144" s="161"/>
      <c r="H144" s="164"/>
      <c r="I144" s="165"/>
      <c r="J144" s="142"/>
    </row>
    <row r="145" spans="1:9" ht="15.75">
      <c r="B145" s="122" t="s">
        <v>493</v>
      </c>
      <c r="C145" s="122" t="s">
        <v>5</v>
      </c>
      <c r="D145" s="123" t="s">
        <v>6</v>
      </c>
      <c r="E145" s="123" t="s">
        <v>7</v>
      </c>
      <c r="F145" s="123" t="s">
        <v>494</v>
      </c>
      <c r="G145" s="124" t="s">
        <v>495</v>
      </c>
      <c r="H145" s="154" t="s">
        <v>3</v>
      </c>
      <c r="I145" s="121" t="s">
        <v>697</v>
      </c>
    </row>
    <row r="146" spans="1:9" s="51" customFormat="1" ht="15.75">
      <c r="A146" s="173">
        <v>131</v>
      </c>
      <c r="B146" s="130" t="s">
        <v>433</v>
      </c>
      <c r="C146" s="130">
        <v>6800</v>
      </c>
      <c r="D146" s="131" t="s">
        <v>12</v>
      </c>
      <c r="E146" s="131" t="s">
        <v>265</v>
      </c>
      <c r="F146" s="131" t="s">
        <v>86</v>
      </c>
      <c r="G146" s="132" t="s">
        <v>483</v>
      </c>
      <c r="H146" s="127" t="s">
        <v>482</v>
      </c>
      <c r="I146" s="145">
        <f>VLOOKUP(H146,Munka1!P:Q,2,FALSE)</f>
        <v>119</v>
      </c>
    </row>
    <row r="147" spans="1:9" s="51" customFormat="1" ht="15.75">
      <c r="A147" s="173">
        <v>132</v>
      </c>
      <c r="B147" s="130" t="s">
        <v>497</v>
      </c>
      <c r="C147" s="130">
        <v>6800</v>
      </c>
      <c r="D147" s="131" t="s">
        <v>12</v>
      </c>
      <c r="E147" s="131" t="s">
        <v>85</v>
      </c>
      <c r="F147" s="131" t="s">
        <v>86</v>
      </c>
      <c r="G147" s="132" t="s">
        <v>694</v>
      </c>
      <c r="H147" s="127" t="s">
        <v>23</v>
      </c>
      <c r="I147" s="145">
        <f>VLOOKUP(H147,Munka1!P:Q,2,FALSE)</f>
        <v>147967</v>
      </c>
    </row>
    <row r="148" spans="1:9" s="51" customFormat="1" ht="15.75">
      <c r="A148" s="173">
        <v>133</v>
      </c>
      <c r="B148" s="130" t="s">
        <v>786</v>
      </c>
      <c r="C148" s="130">
        <v>6800</v>
      </c>
      <c r="D148" s="131" t="s">
        <v>12</v>
      </c>
      <c r="E148" s="131" t="s">
        <v>89</v>
      </c>
      <c r="F148" s="131" t="s">
        <v>90</v>
      </c>
      <c r="G148" s="132" t="s">
        <v>190</v>
      </c>
      <c r="H148" s="127" t="s">
        <v>91</v>
      </c>
      <c r="I148" s="145">
        <f>VLOOKUP(H148,Munka1!P:Q,2,FALSE)</f>
        <v>16948</v>
      </c>
    </row>
    <row r="149" spans="1:9" s="51" customFormat="1" ht="15.75">
      <c r="A149" s="173">
        <v>134</v>
      </c>
      <c r="B149" s="130" t="s">
        <v>787</v>
      </c>
      <c r="C149" s="130">
        <v>6800</v>
      </c>
      <c r="D149" s="131" t="s">
        <v>12</v>
      </c>
      <c r="E149" s="131" t="s">
        <v>242</v>
      </c>
      <c r="F149" s="131" t="s">
        <v>86</v>
      </c>
      <c r="G149" s="132" t="s">
        <v>196</v>
      </c>
      <c r="H149" s="127" t="s">
        <v>98</v>
      </c>
      <c r="I149" s="145">
        <f>VLOOKUP(H149,Munka1!P:Q,2,FALSE)</f>
        <v>6127</v>
      </c>
    </row>
    <row r="150" spans="1:9" s="51" customFormat="1" ht="15.75">
      <c r="A150" s="173">
        <v>135</v>
      </c>
      <c r="B150" s="130" t="s">
        <v>788</v>
      </c>
      <c r="C150" s="130">
        <v>6630</v>
      </c>
      <c r="D150" s="131" t="s">
        <v>247</v>
      </c>
      <c r="E150" s="131" t="s">
        <v>248</v>
      </c>
      <c r="F150" s="131" t="s">
        <v>86</v>
      </c>
      <c r="G150" s="132" t="s">
        <v>151</v>
      </c>
      <c r="H150" s="127" t="s">
        <v>103</v>
      </c>
      <c r="I150" s="145">
        <f>VLOOKUP(H150,Munka1!P:Q,2,FALSE)</f>
        <v>6335</v>
      </c>
    </row>
    <row r="151" spans="1:9" s="51" customFormat="1" ht="15.75">
      <c r="A151" s="173">
        <v>136</v>
      </c>
      <c r="B151" s="130" t="s">
        <v>789</v>
      </c>
      <c r="C151" s="130">
        <v>6630</v>
      </c>
      <c r="D151" s="131" t="s">
        <v>247</v>
      </c>
      <c r="E151" s="131" t="s">
        <v>248</v>
      </c>
      <c r="F151" s="131" t="s">
        <v>86</v>
      </c>
      <c r="G151" s="132" t="s">
        <v>151</v>
      </c>
      <c r="H151" s="127" t="s">
        <v>104</v>
      </c>
      <c r="I151" s="145">
        <f>VLOOKUP(H151,Munka1!P:Q,2,FALSE)</f>
        <v>1012</v>
      </c>
    </row>
    <row r="152" spans="1:9" s="51" customFormat="1" ht="15.75">
      <c r="A152" s="173">
        <v>137</v>
      </c>
      <c r="B152" s="130" t="s">
        <v>790</v>
      </c>
      <c r="C152" s="130">
        <v>6630</v>
      </c>
      <c r="D152" s="131" t="s">
        <v>696</v>
      </c>
      <c r="E152" s="131" t="s">
        <v>200</v>
      </c>
      <c r="F152" s="131" t="s">
        <v>86</v>
      </c>
      <c r="G152" s="132" t="s">
        <v>486</v>
      </c>
      <c r="H152" s="127" t="s">
        <v>791</v>
      </c>
      <c r="I152" s="145">
        <v>1800</v>
      </c>
    </row>
    <row r="153" spans="1:9" s="51" customFormat="1" ht="15.75">
      <c r="A153" s="173">
        <v>138</v>
      </c>
      <c r="B153" s="130" t="s">
        <v>792</v>
      </c>
      <c r="C153" s="130">
        <v>6800</v>
      </c>
      <c r="D153" s="131" t="s">
        <v>12</v>
      </c>
      <c r="E153" s="131" t="s">
        <v>249</v>
      </c>
      <c r="F153" s="131" t="s">
        <v>86</v>
      </c>
      <c r="G153" s="132" t="s">
        <v>162</v>
      </c>
      <c r="H153" s="127" t="s">
        <v>108</v>
      </c>
      <c r="I153" s="145">
        <f>VLOOKUP(H153,Munka1!P:Q,2,FALSE)</f>
        <v>18933</v>
      </c>
    </row>
    <row r="154" spans="1:9" s="51" customFormat="1" ht="15.75">
      <c r="A154" s="173">
        <v>139</v>
      </c>
      <c r="B154" s="130" t="s">
        <v>793</v>
      </c>
      <c r="C154" s="130">
        <v>6800</v>
      </c>
      <c r="D154" s="131" t="s">
        <v>12</v>
      </c>
      <c r="E154" s="131" t="s">
        <v>168</v>
      </c>
      <c r="F154" s="131" t="s">
        <v>86</v>
      </c>
      <c r="G154" s="132" t="s">
        <v>157</v>
      </c>
      <c r="H154" s="127" t="s">
        <v>92</v>
      </c>
      <c r="I154" s="145">
        <f>VLOOKUP(H154,Munka1!P:Q,2,FALSE)</f>
        <v>11834</v>
      </c>
    </row>
    <row r="155" spans="1:9" s="51" customFormat="1" ht="15.75">
      <c r="A155" s="173">
        <v>140</v>
      </c>
      <c r="B155" s="130" t="s">
        <v>794</v>
      </c>
      <c r="C155" s="130">
        <v>6630</v>
      </c>
      <c r="D155" s="131" t="s">
        <v>247</v>
      </c>
      <c r="E155" s="131" t="s">
        <v>248</v>
      </c>
      <c r="F155" s="131" t="s">
        <v>86</v>
      </c>
      <c r="G155" s="132" t="s">
        <v>151</v>
      </c>
      <c r="H155" s="127" t="s">
        <v>105</v>
      </c>
      <c r="I155" s="145">
        <f>VLOOKUP(H155,Munka1!P:Q,2,FALSE)</f>
        <v>45</v>
      </c>
    </row>
    <row r="156" spans="1:9" s="51" customFormat="1" ht="15.75">
      <c r="A156" s="173">
        <v>141</v>
      </c>
      <c r="B156" s="130" t="s">
        <v>795</v>
      </c>
      <c r="C156" s="130">
        <v>6800</v>
      </c>
      <c r="D156" s="131" t="s">
        <v>12</v>
      </c>
      <c r="E156" s="131" t="s">
        <v>321</v>
      </c>
      <c r="F156" s="131" t="s">
        <v>86</v>
      </c>
      <c r="G156" s="132" t="s">
        <v>796</v>
      </c>
      <c r="H156" s="127" t="s">
        <v>87</v>
      </c>
      <c r="I156" s="145">
        <v>1300</v>
      </c>
    </row>
    <row r="157" spans="1:9" ht="15.75">
      <c r="B157" s="126" t="s">
        <v>797</v>
      </c>
      <c r="C157" s="169"/>
      <c r="D157" s="169"/>
      <c r="E157" s="169"/>
      <c r="F157" s="169"/>
      <c r="G157" s="169"/>
      <c r="H157" s="170"/>
      <c r="I157" s="128">
        <f>SUM(I146:I156)</f>
        <v>212420</v>
      </c>
    </row>
    <row r="158" spans="1:9">
      <c r="C158" s="133"/>
      <c r="D158" s="133"/>
      <c r="F158" s="133"/>
      <c r="G158" s="133"/>
      <c r="H158" s="134"/>
      <c r="I158" s="151"/>
    </row>
    <row r="159" spans="1:9" ht="18.75">
      <c r="B159" s="171" t="s">
        <v>275</v>
      </c>
      <c r="C159" s="169"/>
      <c r="D159" s="169"/>
      <c r="E159" s="169"/>
      <c r="F159" s="169"/>
      <c r="G159" s="169"/>
      <c r="H159" s="172"/>
      <c r="I159" s="128">
        <f>I127+I137+I142+I157</f>
        <v>1570737</v>
      </c>
    </row>
    <row r="162" spans="2:9" s="133" customFormat="1">
      <c r="B162"/>
      <c r="C162"/>
      <c r="D162"/>
      <c r="E162"/>
      <c r="F162"/>
      <c r="G162"/>
      <c r="H162" s="74"/>
      <c r="I162" s="117"/>
    </row>
  </sheetData>
  <autoFilter ref="A3:K166"/>
  <mergeCells count="1">
    <mergeCell ref="B1:H2"/>
  </mergeCells>
  <phoneticPr fontId="5" type="noConversion"/>
  <conditionalFormatting sqref="H3:H6553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workbookViewId="0">
      <selection activeCell="J58" sqref="J58"/>
    </sheetView>
  </sheetViews>
  <sheetFormatPr defaultRowHeight="15"/>
  <cols>
    <col min="1" max="1" width="9.42578125" customWidth="1"/>
    <col min="2" max="2" width="7.85546875" customWidth="1"/>
    <col min="3" max="3" width="23.5703125" customWidth="1"/>
    <col min="4" max="4" width="28.7109375" customWidth="1"/>
    <col min="5" max="5" width="9" customWidth="1"/>
    <col min="6" max="6" width="9.5703125" customWidth="1"/>
    <col min="7" max="7" width="46" customWidth="1"/>
    <col min="8" max="8" width="16.85546875" customWidth="1"/>
    <col min="9" max="9" width="15.7109375" customWidth="1"/>
  </cols>
  <sheetData>
    <row r="1" spans="1:10">
      <c r="A1" s="315" t="s">
        <v>145</v>
      </c>
      <c r="B1" s="315"/>
      <c r="C1" s="315"/>
      <c r="D1" s="315"/>
      <c r="E1" s="315"/>
      <c r="F1" s="315"/>
      <c r="G1" s="315"/>
      <c r="H1" s="315"/>
      <c r="I1" s="315"/>
    </row>
    <row r="2" spans="1:10">
      <c r="A2" s="330"/>
      <c r="B2" s="330"/>
      <c r="C2" s="330"/>
      <c r="D2" s="330"/>
      <c r="E2" s="330"/>
      <c r="F2" s="330"/>
      <c r="G2" s="330"/>
      <c r="H2" s="330"/>
      <c r="I2" s="330"/>
    </row>
    <row r="3" spans="1:10">
      <c r="A3" s="317" t="s">
        <v>1</v>
      </c>
      <c r="B3" s="331" t="s">
        <v>146</v>
      </c>
      <c r="C3" s="332"/>
      <c r="D3" s="332"/>
      <c r="E3" s="332"/>
      <c r="F3" s="333"/>
      <c r="G3" s="332" t="s">
        <v>3</v>
      </c>
      <c r="H3" s="317" t="s">
        <v>147</v>
      </c>
      <c r="I3" s="317" t="s">
        <v>148</v>
      </c>
    </row>
    <row r="4" spans="1:10" ht="27.75" customHeight="1">
      <c r="A4" s="317"/>
      <c r="B4" s="25" t="s">
        <v>5</v>
      </c>
      <c r="C4" s="25" t="s">
        <v>6</v>
      </c>
      <c r="D4" s="285" t="s">
        <v>7</v>
      </c>
      <c r="E4" s="26" t="s">
        <v>8</v>
      </c>
      <c r="F4" s="285" t="s">
        <v>9</v>
      </c>
      <c r="G4" s="334"/>
      <c r="H4" s="317"/>
      <c r="I4" s="317"/>
    </row>
    <row r="5" spans="1:10">
      <c r="A5" s="312" t="s">
        <v>10</v>
      </c>
      <c r="B5" s="313"/>
      <c r="C5" s="313"/>
      <c r="D5" s="313"/>
      <c r="E5" s="313"/>
      <c r="F5" s="313"/>
      <c r="G5" s="313"/>
      <c r="H5" s="313"/>
      <c r="I5" s="313"/>
    </row>
    <row r="6" spans="1:10">
      <c r="A6" s="9">
        <v>1</v>
      </c>
      <c r="B6" s="9" t="s">
        <v>149</v>
      </c>
      <c r="C6" s="10" t="s">
        <v>12</v>
      </c>
      <c r="D6" s="10" t="s">
        <v>150</v>
      </c>
      <c r="E6" s="10" t="s">
        <v>14</v>
      </c>
      <c r="F6" s="12" t="s">
        <v>151</v>
      </c>
      <c r="G6" s="46" t="s">
        <v>15</v>
      </c>
      <c r="H6" s="13">
        <v>290883</v>
      </c>
      <c r="I6" s="136" t="s">
        <v>152</v>
      </c>
    </row>
    <row r="7" spans="1:10">
      <c r="A7" s="9">
        <v>2</v>
      </c>
      <c r="B7" s="9" t="s">
        <v>149</v>
      </c>
      <c r="C7" s="10" t="s">
        <v>12</v>
      </c>
      <c r="D7" s="10" t="s">
        <v>153</v>
      </c>
      <c r="E7" s="10" t="s">
        <v>86</v>
      </c>
      <c r="F7" s="12"/>
      <c r="G7" s="46" t="s">
        <v>17</v>
      </c>
      <c r="H7" s="13">
        <v>324</v>
      </c>
      <c r="I7" s="136" t="s">
        <v>152</v>
      </c>
    </row>
    <row r="8" spans="1:10">
      <c r="A8" s="9">
        <f t="shared" ref="A8:A11" si="0">A7+1</f>
        <v>3</v>
      </c>
      <c r="B8" s="9" t="s">
        <v>149</v>
      </c>
      <c r="C8" s="10" t="s">
        <v>12</v>
      </c>
      <c r="D8" s="10" t="s">
        <v>154</v>
      </c>
      <c r="E8" s="10" t="s">
        <v>86</v>
      </c>
      <c r="F8" s="12" t="s">
        <v>155</v>
      </c>
      <c r="G8" s="46" t="s">
        <v>18</v>
      </c>
      <c r="H8" s="13">
        <v>10451</v>
      </c>
      <c r="I8" s="136" t="s">
        <v>152</v>
      </c>
    </row>
    <row r="9" spans="1:10">
      <c r="A9" s="9">
        <f t="shared" si="0"/>
        <v>4</v>
      </c>
      <c r="B9" s="9" t="s">
        <v>149</v>
      </c>
      <c r="C9" s="10" t="s">
        <v>12</v>
      </c>
      <c r="D9" s="10" t="s">
        <v>156</v>
      </c>
      <c r="E9" s="10" t="s">
        <v>86</v>
      </c>
      <c r="F9" s="12"/>
      <c r="G9" s="46" t="s">
        <v>19</v>
      </c>
      <c r="H9" s="13">
        <v>2868</v>
      </c>
      <c r="I9" s="136" t="s">
        <v>152</v>
      </c>
    </row>
    <row r="10" spans="1:10">
      <c r="A10" s="9">
        <v>5</v>
      </c>
      <c r="B10" s="9" t="s">
        <v>149</v>
      </c>
      <c r="C10" s="10" t="s">
        <v>12</v>
      </c>
      <c r="D10" s="10" t="s">
        <v>22</v>
      </c>
      <c r="E10" s="10" t="s">
        <v>14</v>
      </c>
      <c r="F10" s="12" t="s">
        <v>157</v>
      </c>
      <c r="G10" s="46" t="s">
        <v>23</v>
      </c>
      <c r="H10" s="13">
        <v>147967</v>
      </c>
      <c r="I10" s="136" t="s">
        <v>152</v>
      </c>
    </row>
    <row r="11" spans="1:10">
      <c r="A11" s="9">
        <f t="shared" si="0"/>
        <v>6</v>
      </c>
      <c r="B11" s="9" t="s">
        <v>149</v>
      </c>
      <c r="C11" s="10" t="s">
        <v>12</v>
      </c>
      <c r="D11" s="10" t="s">
        <v>158</v>
      </c>
      <c r="E11" s="10" t="s">
        <v>90</v>
      </c>
      <c r="F11" s="12" t="s">
        <v>159</v>
      </c>
      <c r="G11" s="9" t="s">
        <v>26</v>
      </c>
      <c r="H11" s="13">
        <v>180145</v>
      </c>
      <c r="I11" s="136" t="s">
        <v>152</v>
      </c>
      <c r="J11" s="64"/>
    </row>
    <row r="12" spans="1:10">
      <c r="A12" s="9">
        <v>7</v>
      </c>
      <c r="B12" s="9" t="s">
        <v>149</v>
      </c>
      <c r="C12" s="10" t="s">
        <v>12</v>
      </c>
      <c r="D12" s="10" t="s">
        <v>160</v>
      </c>
      <c r="E12" s="10" t="s">
        <v>86</v>
      </c>
      <c r="F12" s="12"/>
      <c r="G12" s="46" t="s">
        <v>20</v>
      </c>
      <c r="H12" s="13">
        <v>54427</v>
      </c>
      <c r="I12" s="136" t="s">
        <v>152</v>
      </c>
    </row>
    <row r="13" spans="1:10">
      <c r="A13" s="9">
        <v>8</v>
      </c>
      <c r="B13" s="9">
        <v>6800</v>
      </c>
      <c r="C13" s="10" t="s">
        <v>12</v>
      </c>
      <c r="D13" s="137" t="s">
        <v>161</v>
      </c>
      <c r="E13" s="10" t="s">
        <v>90</v>
      </c>
      <c r="F13" s="12" t="s">
        <v>162</v>
      </c>
      <c r="G13" s="46" t="s">
        <v>27</v>
      </c>
      <c r="H13" s="13">
        <v>149300</v>
      </c>
      <c r="I13" s="14" t="s">
        <v>152</v>
      </c>
    </row>
    <row r="14" spans="1:10">
      <c r="A14" s="9">
        <v>9</v>
      </c>
      <c r="B14" s="9">
        <v>6800</v>
      </c>
      <c r="C14" s="10" t="s">
        <v>12</v>
      </c>
      <c r="D14" s="10" t="s">
        <v>163</v>
      </c>
      <c r="E14" s="10" t="s">
        <v>86</v>
      </c>
      <c r="F14" s="12" t="s">
        <v>157</v>
      </c>
      <c r="G14" s="46" t="s">
        <v>29</v>
      </c>
      <c r="H14" s="13">
        <v>55966</v>
      </c>
      <c r="I14" s="14" t="s">
        <v>152</v>
      </c>
    </row>
    <row r="15" spans="1:10">
      <c r="A15" s="9">
        <v>10</v>
      </c>
      <c r="B15" s="9">
        <v>6800</v>
      </c>
      <c r="C15" s="10" t="s">
        <v>12</v>
      </c>
      <c r="D15" s="10" t="s">
        <v>164</v>
      </c>
      <c r="E15" s="10" t="s">
        <v>86</v>
      </c>
      <c r="F15" s="183" t="s">
        <v>165</v>
      </c>
      <c r="G15" s="46" t="s">
        <v>30</v>
      </c>
      <c r="H15" s="13">
        <v>30000</v>
      </c>
      <c r="I15" s="14" t="s">
        <v>152</v>
      </c>
    </row>
    <row r="16" spans="1:10">
      <c r="A16" s="9">
        <v>11</v>
      </c>
      <c r="B16" s="9">
        <v>6800</v>
      </c>
      <c r="C16" s="10" t="s">
        <v>12</v>
      </c>
      <c r="D16" s="10" t="s">
        <v>166</v>
      </c>
      <c r="E16" s="10" t="s">
        <v>86</v>
      </c>
      <c r="F16" s="184" t="s">
        <v>167</v>
      </c>
      <c r="G16" s="46" t="s">
        <v>31</v>
      </c>
      <c r="H16" s="13">
        <v>56982</v>
      </c>
      <c r="I16" s="14" t="s">
        <v>152</v>
      </c>
    </row>
    <row r="17" spans="1:9">
      <c r="A17" s="282">
        <v>12</v>
      </c>
      <c r="B17" s="283">
        <v>6800</v>
      </c>
      <c r="C17" s="11" t="s">
        <v>12</v>
      </c>
      <c r="D17" s="11" t="s">
        <v>168</v>
      </c>
      <c r="E17" s="11" t="s">
        <v>86</v>
      </c>
      <c r="F17" s="271" t="s">
        <v>151</v>
      </c>
      <c r="G17" s="272" t="s">
        <v>32</v>
      </c>
      <c r="H17" s="273">
        <v>163922</v>
      </c>
      <c r="I17" s="14" t="s">
        <v>152</v>
      </c>
    </row>
    <row r="18" spans="1:9">
      <c r="A18" s="335"/>
      <c r="B18" s="336"/>
      <c r="C18" s="336"/>
      <c r="D18" s="336"/>
      <c r="E18" s="336"/>
      <c r="F18" s="336"/>
      <c r="G18" s="284" t="s">
        <v>169</v>
      </c>
      <c r="H18" s="23">
        <f>SUM(H6:H17)</f>
        <v>1143235</v>
      </c>
      <c r="I18" s="27"/>
    </row>
    <row r="19" spans="1:9">
      <c r="A19" s="312" t="s">
        <v>33</v>
      </c>
      <c r="B19" s="313"/>
      <c r="C19" s="313"/>
      <c r="D19" s="313"/>
      <c r="E19" s="313"/>
      <c r="F19" s="313"/>
      <c r="G19" s="313"/>
      <c r="H19" s="313"/>
      <c r="I19" s="313"/>
    </row>
    <row r="20" spans="1:9">
      <c r="A20" s="9">
        <v>13</v>
      </c>
      <c r="B20" s="9" t="s">
        <v>149</v>
      </c>
      <c r="C20" s="10" t="s">
        <v>12</v>
      </c>
      <c r="D20" s="10" t="s">
        <v>170</v>
      </c>
      <c r="E20" s="10" t="s">
        <v>86</v>
      </c>
      <c r="F20" s="12" t="s">
        <v>171</v>
      </c>
      <c r="G20" s="46" t="s">
        <v>34</v>
      </c>
      <c r="H20" s="13">
        <v>5344</v>
      </c>
      <c r="I20" s="14" t="s">
        <v>172</v>
      </c>
    </row>
    <row r="21" spans="1:9">
      <c r="A21" s="9">
        <v>14</v>
      </c>
      <c r="B21" s="9" t="s">
        <v>149</v>
      </c>
      <c r="C21" s="10" t="s">
        <v>12</v>
      </c>
      <c r="D21" s="10" t="s">
        <v>173</v>
      </c>
      <c r="E21" s="10" t="s">
        <v>86</v>
      </c>
      <c r="F21" s="12" t="s">
        <v>174</v>
      </c>
      <c r="G21" s="46" t="s">
        <v>35</v>
      </c>
      <c r="H21" s="13">
        <v>2443</v>
      </c>
      <c r="I21" s="14" t="s">
        <v>172</v>
      </c>
    </row>
    <row r="22" spans="1:9">
      <c r="A22" s="9">
        <v>15</v>
      </c>
      <c r="B22" s="9" t="s">
        <v>149</v>
      </c>
      <c r="C22" s="10" t="s">
        <v>12</v>
      </c>
      <c r="D22" s="10" t="s">
        <v>173</v>
      </c>
      <c r="E22" s="10" t="s">
        <v>86</v>
      </c>
      <c r="F22" s="12" t="s">
        <v>174</v>
      </c>
      <c r="G22" s="46" t="s">
        <v>36</v>
      </c>
      <c r="H22" s="13">
        <v>806</v>
      </c>
      <c r="I22" s="14" t="s">
        <v>172</v>
      </c>
    </row>
    <row r="23" spans="1:9">
      <c r="A23" s="9">
        <f t="shared" ref="A23:A54" si="1">A22+1</f>
        <v>16</v>
      </c>
      <c r="B23" s="9" t="s">
        <v>149</v>
      </c>
      <c r="C23" s="10" t="s">
        <v>12</v>
      </c>
      <c r="D23" s="10" t="s">
        <v>173</v>
      </c>
      <c r="E23" s="10" t="s">
        <v>86</v>
      </c>
      <c r="F23" s="12" t="s">
        <v>174</v>
      </c>
      <c r="G23" s="46" t="s">
        <v>37</v>
      </c>
      <c r="H23" s="13">
        <v>0</v>
      </c>
      <c r="I23" s="14" t="s">
        <v>175</v>
      </c>
    </row>
    <row r="24" spans="1:9">
      <c r="A24" s="9">
        <f t="shared" si="1"/>
        <v>17</v>
      </c>
      <c r="B24" s="9" t="s">
        <v>149</v>
      </c>
      <c r="C24" s="10" t="s">
        <v>12</v>
      </c>
      <c r="D24" s="10" t="s">
        <v>176</v>
      </c>
      <c r="E24" s="10" t="s">
        <v>86</v>
      </c>
      <c r="F24" s="12" t="s">
        <v>177</v>
      </c>
      <c r="G24" s="46" t="s">
        <v>38</v>
      </c>
      <c r="H24" s="13">
        <v>5763</v>
      </c>
      <c r="I24" s="14" t="s">
        <v>172</v>
      </c>
    </row>
    <row r="25" spans="1:9">
      <c r="A25" s="9">
        <v>18</v>
      </c>
      <c r="B25" s="9" t="s">
        <v>149</v>
      </c>
      <c r="C25" s="10" t="s">
        <v>12</v>
      </c>
      <c r="D25" s="10" t="s">
        <v>178</v>
      </c>
      <c r="E25" s="10" t="s">
        <v>86</v>
      </c>
      <c r="F25" s="12" t="s">
        <v>179</v>
      </c>
      <c r="G25" s="46" t="s">
        <v>39</v>
      </c>
      <c r="H25" s="13">
        <v>7797</v>
      </c>
      <c r="I25" s="14" t="s">
        <v>172</v>
      </c>
    </row>
    <row r="26" spans="1:9">
      <c r="A26" s="46">
        <f t="shared" si="1"/>
        <v>19</v>
      </c>
      <c r="B26" s="46" t="s">
        <v>149</v>
      </c>
      <c r="C26" s="53" t="s">
        <v>12</v>
      </c>
      <c r="D26" s="53" t="s">
        <v>180</v>
      </c>
      <c r="E26" s="53" t="s">
        <v>86</v>
      </c>
      <c r="F26" s="55" t="s">
        <v>181</v>
      </c>
      <c r="G26" s="46" t="s">
        <v>40</v>
      </c>
      <c r="H26" s="13">
        <v>6328</v>
      </c>
      <c r="I26" s="14" t="s">
        <v>172</v>
      </c>
    </row>
    <row r="27" spans="1:9">
      <c r="A27" s="9">
        <f t="shared" si="1"/>
        <v>20</v>
      </c>
      <c r="B27" s="9" t="s">
        <v>149</v>
      </c>
      <c r="C27" s="10" t="s">
        <v>12</v>
      </c>
      <c r="D27" s="10" t="s">
        <v>180</v>
      </c>
      <c r="E27" s="10" t="s">
        <v>86</v>
      </c>
      <c r="F27" s="12" t="s">
        <v>182</v>
      </c>
      <c r="G27" s="46" t="s">
        <v>41</v>
      </c>
      <c r="H27" s="13">
        <v>286</v>
      </c>
      <c r="I27" s="14" t="s">
        <v>172</v>
      </c>
    </row>
    <row r="28" spans="1:9">
      <c r="A28" s="9">
        <f t="shared" si="1"/>
        <v>21</v>
      </c>
      <c r="B28" s="9" t="s">
        <v>149</v>
      </c>
      <c r="C28" s="10" t="s">
        <v>12</v>
      </c>
      <c r="D28" s="10" t="s">
        <v>180</v>
      </c>
      <c r="E28" s="10" t="s">
        <v>86</v>
      </c>
      <c r="F28" s="12" t="s">
        <v>182</v>
      </c>
      <c r="G28" s="46" t="s">
        <v>42</v>
      </c>
      <c r="H28" s="13">
        <v>5317</v>
      </c>
      <c r="I28" s="14" t="s">
        <v>172</v>
      </c>
    </row>
    <row r="29" spans="1:9">
      <c r="A29" s="9">
        <f t="shared" si="1"/>
        <v>22</v>
      </c>
      <c r="B29" s="9" t="s">
        <v>149</v>
      </c>
      <c r="C29" s="10" t="s">
        <v>12</v>
      </c>
      <c r="D29" s="10" t="s">
        <v>183</v>
      </c>
      <c r="E29" s="10" t="s">
        <v>14</v>
      </c>
      <c r="F29" s="12" t="s">
        <v>184</v>
      </c>
      <c r="G29" s="46" t="s">
        <v>43</v>
      </c>
      <c r="H29" s="13">
        <v>4306</v>
      </c>
      <c r="I29" s="14" t="s">
        <v>172</v>
      </c>
    </row>
    <row r="30" spans="1:9">
      <c r="A30" s="9">
        <f t="shared" si="1"/>
        <v>23</v>
      </c>
      <c r="B30" s="9" t="s">
        <v>149</v>
      </c>
      <c r="C30" s="10" t="s">
        <v>12</v>
      </c>
      <c r="D30" s="10" t="s">
        <v>185</v>
      </c>
      <c r="E30" s="10" t="s">
        <v>86</v>
      </c>
      <c r="F30" s="12" t="s">
        <v>186</v>
      </c>
      <c r="G30" s="46" t="s">
        <v>44</v>
      </c>
      <c r="H30" s="13">
        <v>7502</v>
      </c>
      <c r="I30" s="14" t="s">
        <v>172</v>
      </c>
    </row>
    <row r="31" spans="1:9">
      <c r="A31" s="9">
        <f t="shared" si="1"/>
        <v>24</v>
      </c>
      <c r="B31" s="9" t="s">
        <v>149</v>
      </c>
      <c r="C31" s="10" t="s">
        <v>12</v>
      </c>
      <c r="D31" s="10" t="s">
        <v>187</v>
      </c>
      <c r="E31" s="10" t="s">
        <v>86</v>
      </c>
      <c r="F31" s="12" t="s">
        <v>188</v>
      </c>
      <c r="G31" s="46" t="s">
        <v>45</v>
      </c>
      <c r="H31" s="13">
        <v>4411</v>
      </c>
      <c r="I31" s="14" t="s">
        <v>172</v>
      </c>
    </row>
    <row r="32" spans="1:9">
      <c r="A32" s="9">
        <f t="shared" si="1"/>
        <v>25</v>
      </c>
      <c r="B32" s="9" t="s">
        <v>149</v>
      </c>
      <c r="C32" s="10" t="s">
        <v>12</v>
      </c>
      <c r="D32" s="10" t="s">
        <v>189</v>
      </c>
      <c r="E32" s="10" t="s">
        <v>86</v>
      </c>
      <c r="F32" s="12" t="s">
        <v>190</v>
      </c>
      <c r="G32" s="46" t="s">
        <v>46</v>
      </c>
      <c r="H32" s="13">
        <v>3938</v>
      </c>
      <c r="I32" s="14" t="s">
        <v>172</v>
      </c>
    </row>
    <row r="33" spans="1:9">
      <c r="A33" s="9">
        <v>26</v>
      </c>
      <c r="B33" s="9" t="s">
        <v>191</v>
      </c>
      <c r="C33" s="10" t="s">
        <v>192</v>
      </c>
      <c r="D33" s="10" t="s">
        <v>193</v>
      </c>
      <c r="E33" s="10" t="s">
        <v>86</v>
      </c>
      <c r="F33" s="12" t="s">
        <v>194</v>
      </c>
      <c r="G33" s="46" t="s">
        <v>47</v>
      </c>
      <c r="H33" s="13">
        <v>2211</v>
      </c>
      <c r="I33" s="14" t="s">
        <v>172</v>
      </c>
    </row>
    <row r="34" spans="1:9">
      <c r="A34" s="9">
        <f t="shared" si="1"/>
        <v>27</v>
      </c>
      <c r="B34" s="9" t="s">
        <v>149</v>
      </c>
      <c r="C34" s="10" t="s">
        <v>12</v>
      </c>
      <c r="D34" s="10" t="s">
        <v>195</v>
      </c>
      <c r="E34" s="10" t="s">
        <v>86</v>
      </c>
      <c r="F34" s="12" t="s">
        <v>196</v>
      </c>
      <c r="G34" s="46" t="s">
        <v>48</v>
      </c>
      <c r="H34" s="13">
        <v>5818</v>
      </c>
      <c r="I34" s="14" t="s">
        <v>172</v>
      </c>
    </row>
    <row r="35" spans="1:9">
      <c r="A35" s="9">
        <f t="shared" si="1"/>
        <v>28</v>
      </c>
      <c r="B35" s="9" t="s">
        <v>149</v>
      </c>
      <c r="C35" s="10" t="s">
        <v>12</v>
      </c>
      <c r="D35" s="10" t="s">
        <v>197</v>
      </c>
      <c r="E35" s="10" t="s">
        <v>86</v>
      </c>
      <c r="F35" s="12" t="s">
        <v>198</v>
      </c>
      <c r="G35" s="46" t="s">
        <v>49</v>
      </c>
      <c r="H35" s="13">
        <v>3465</v>
      </c>
      <c r="I35" s="14" t="s">
        <v>172</v>
      </c>
    </row>
    <row r="36" spans="1:9">
      <c r="A36" s="9">
        <f t="shared" si="1"/>
        <v>29</v>
      </c>
      <c r="B36" s="9" t="s">
        <v>149</v>
      </c>
      <c r="C36" s="10" t="s">
        <v>12</v>
      </c>
      <c r="D36" s="10" t="s">
        <v>197</v>
      </c>
      <c r="E36" s="10" t="s">
        <v>86</v>
      </c>
      <c r="F36" s="12" t="s">
        <v>198</v>
      </c>
      <c r="G36" s="46" t="s">
        <v>50</v>
      </c>
      <c r="H36" s="13">
        <v>1723</v>
      </c>
      <c r="I36" s="14" t="s">
        <v>175</v>
      </c>
    </row>
    <row r="37" spans="1:9">
      <c r="A37" s="9">
        <f t="shared" si="1"/>
        <v>30</v>
      </c>
      <c r="B37" s="9" t="s">
        <v>149</v>
      </c>
      <c r="C37" s="10" t="s">
        <v>199</v>
      </c>
      <c r="D37" s="10" t="s">
        <v>200</v>
      </c>
      <c r="E37" s="10" t="s">
        <v>86</v>
      </c>
      <c r="F37" s="12" t="s">
        <v>201</v>
      </c>
      <c r="G37" s="46" t="s">
        <v>51</v>
      </c>
      <c r="H37" s="13">
        <v>410</v>
      </c>
      <c r="I37" s="14" t="s">
        <v>172</v>
      </c>
    </row>
    <row r="38" spans="1:9">
      <c r="A38" s="9">
        <v>31</v>
      </c>
      <c r="B38" s="9" t="s">
        <v>149</v>
      </c>
      <c r="C38" s="10" t="s">
        <v>12</v>
      </c>
      <c r="D38" s="10" t="s">
        <v>202</v>
      </c>
      <c r="E38" s="10" t="s">
        <v>86</v>
      </c>
      <c r="F38" s="12" t="s">
        <v>182</v>
      </c>
      <c r="G38" s="46" t="s">
        <v>52</v>
      </c>
      <c r="H38" s="13">
        <v>326</v>
      </c>
      <c r="I38" s="14" t="s">
        <v>172</v>
      </c>
    </row>
    <row r="39" spans="1:9">
      <c r="A39" s="9">
        <v>32</v>
      </c>
      <c r="B39" s="9" t="s">
        <v>149</v>
      </c>
      <c r="C39" s="10" t="s">
        <v>12</v>
      </c>
      <c r="D39" s="10" t="s">
        <v>203</v>
      </c>
      <c r="E39" s="10" t="s">
        <v>86</v>
      </c>
      <c r="F39" s="12" t="s">
        <v>201</v>
      </c>
      <c r="G39" s="46" t="s">
        <v>53</v>
      </c>
      <c r="H39" s="13">
        <v>1380</v>
      </c>
      <c r="I39" s="14" t="s">
        <v>204</v>
      </c>
    </row>
    <row r="40" spans="1:9">
      <c r="A40" s="9">
        <v>33</v>
      </c>
      <c r="B40" s="9" t="s">
        <v>149</v>
      </c>
      <c r="C40" s="10" t="s">
        <v>12</v>
      </c>
      <c r="D40" s="10" t="s">
        <v>205</v>
      </c>
      <c r="E40" s="10" t="s">
        <v>86</v>
      </c>
      <c r="F40" s="12" t="s">
        <v>157</v>
      </c>
      <c r="G40" s="46" t="s">
        <v>54</v>
      </c>
      <c r="H40" s="13">
        <v>11585</v>
      </c>
      <c r="I40" s="14" t="s">
        <v>204</v>
      </c>
    </row>
    <row r="41" spans="1:9">
      <c r="A41" s="9">
        <v>34</v>
      </c>
      <c r="B41" s="9" t="s">
        <v>149</v>
      </c>
      <c r="C41" s="10" t="s">
        <v>12</v>
      </c>
      <c r="D41" s="10" t="s">
        <v>206</v>
      </c>
      <c r="E41" s="10" t="s">
        <v>86</v>
      </c>
      <c r="F41" s="12" t="s">
        <v>207</v>
      </c>
      <c r="G41" s="46" t="s">
        <v>55</v>
      </c>
      <c r="H41" s="13">
        <v>7039</v>
      </c>
      <c r="I41" s="14" t="s">
        <v>204</v>
      </c>
    </row>
    <row r="42" spans="1:9">
      <c r="A42" s="9">
        <v>35</v>
      </c>
      <c r="B42" s="9" t="s">
        <v>149</v>
      </c>
      <c r="C42" s="10" t="s">
        <v>12</v>
      </c>
      <c r="D42" s="10" t="s">
        <v>13</v>
      </c>
      <c r="E42" s="10" t="s">
        <v>14</v>
      </c>
      <c r="F42" s="12" t="s">
        <v>196</v>
      </c>
      <c r="G42" s="46" t="s">
        <v>56</v>
      </c>
      <c r="H42" s="13">
        <v>6783</v>
      </c>
      <c r="I42" s="14" t="s">
        <v>204</v>
      </c>
    </row>
    <row r="43" spans="1:9">
      <c r="A43" s="9">
        <f t="shared" si="1"/>
        <v>36</v>
      </c>
      <c r="B43" s="9" t="s">
        <v>149</v>
      </c>
      <c r="C43" s="10" t="s">
        <v>12</v>
      </c>
      <c r="D43" s="10" t="s">
        <v>13</v>
      </c>
      <c r="E43" s="10" t="s">
        <v>14</v>
      </c>
      <c r="F43" s="12" t="s">
        <v>196</v>
      </c>
      <c r="G43" s="46" t="s">
        <v>57</v>
      </c>
      <c r="H43" s="13">
        <v>1022</v>
      </c>
      <c r="I43" s="14" t="s">
        <v>204</v>
      </c>
    </row>
    <row r="44" spans="1:9">
      <c r="A44" s="46">
        <f t="shared" si="1"/>
        <v>37</v>
      </c>
      <c r="B44" s="46" t="s">
        <v>149</v>
      </c>
      <c r="C44" s="53" t="s">
        <v>12</v>
      </c>
      <c r="D44" s="53" t="s">
        <v>208</v>
      </c>
      <c r="E44" s="53" t="s">
        <v>86</v>
      </c>
      <c r="F44" s="55"/>
      <c r="G44" s="46" t="s">
        <v>58</v>
      </c>
      <c r="H44" s="13">
        <v>27422</v>
      </c>
      <c r="I44" s="14" t="s">
        <v>204</v>
      </c>
    </row>
    <row r="45" spans="1:9">
      <c r="A45" s="9">
        <v>38</v>
      </c>
      <c r="B45" s="9" t="s">
        <v>209</v>
      </c>
      <c r="C45" s="10" t="s">
        <v>210</v>
      </c>
      <c r="D45" s="10"/>
      <c r="E45" s="10"/>
      <c r="F45" s="12"/>
      <c r="G45" s="46" t="s">
        <v>59</v>
      </c>
      <c r="H45" s="13">
        <v>1633</v>
      </c>
      <c r="I45" s="14" t="s">
        <v>204</v>
      </c>
    </row>
    <row r="46" spans="1:9">
      <c r="A46" s="9">
        <v>39</v>
      </c>
      <c r="B46" s="9" t="s">
        <v>149</v>
      </c>
      <c r="C46" s="10" t="s">
        <v>12</v>
      </c>
      <c r="D46" s="10" t="s">
        <v>211</v>
      </c>
      <c r="E46" s="10" t="s">
        <v>86</v>
      </c>
      <c r="F46" s="12" t="s">
        <v>212</v>
      </c>
      <c r="G46" s="46" t="s">
        <v>60</v>
      </c>
      <c r="H46" s="13">
        <v>4117</v>
      </c>
      <c r="I46" s="14" t="s">
        <v>204</v>
      </c>
    </row>
    <row r="47" spans="1:9">
      <c r="A47" s="9">
        <f t="shared" si="1"/>
        <v>40</v>
      </c>
      <c r="B47" s="9" t="s">
        <v>149</v>
      </c>
      <c r="C47" s="10" t="s">
        <v>12</v>
      </c>
      <c r="D47" s="10" t="s">
        <v>211</v>
      </c>
      <c r="E47" s="10" t="s">
        <v>86</v>
      </c>
      <c r="F47" s="12" t="s">
        <v>212</v>
      </c>
      <c r="G47" s="46" t="s">
        <v>61</v>
      </c>
      <c r="H47" s="13">
        <v>4</v>
      </c>
      <c r="I47" s="14" t="s">
        <v>204</v>
      </c>
    </row>
    <row r="48" spans="1:9">
      <c r="A48" s="9">
        <f t="shared" si="1"/>
        <v>41</v>
      </c>
      <c r="B48" s="9" t="s">
        <v>149</v>
      </c>
      <c r="C48" s="10" t="s">
        <v>12</v>
      </c>
      <c r="D48" s="10" t="s">
        <v>213</v>
      </c>
      <c r="E48" s="10" t="s">
        <v>14</v>
      </c>
      <c r="F48" s="12" t="s">
        <v>214</v>
      </c>
      <c r="G48" s="46" t="s">
        <v>62</v>
      </c>
      <c r="H48" s="138">
        <v>0</v>
      </c>
      <c r="I48" s="14" t="s">
        <v>204</v>
      </c>
    </row>
    <row r="49" spans="1:9">
      <c r="A49" s="9">
        <f t="shared" si="1"/>
        <v>42</v>
      </c>
      <c r="B49" s="9" t="s">
        <v>149</v>
      </c>
      <c r="C49" s="10" t="s">
        <v>12</v>
      </c>
      <c r="D49" s="10" t="s">
        <v>215</v>
      </c>
      <c r="E49" s="10" t="s">
        <v>86</v>
      </c>
      <c r="F49" s="12" t="s">
        <v>216</v>
      </c>
      <c r="G49" s="46" t="s">
        <v>63</v>
      </c>
      <c r="H49" s="13">
        <v>2665</v>
      </c>
      <c r="I49" s="14" t="s">
        <v>204</v>
      </c>
    </row>
    <row r="50" spans="1:9">
      <c r="A50" s="9">
        <f t="shared" si="1"/>
        <v>43</v>
      </c>
      <c r="B50" s="9" t="s">
        <v>149</v>
      </c>
      <c r="C50" s="10" t="s">
        <v>12</v>
      </c>
      <c r="D50" s="10" t="s">
        <v>217</v>
      </c>
      <c r="E50" s="10"/>
      <c r="F50" s="12">
        <v>80</v>
      </c>
      <c r="G50" s="46" t="s">
        <v>64</v>
      </c>
      <c r="H50" s="13">
        <v>558</v>
      </c>
      <c r="I50" s="14" t="s">
        <v>172</v>
      </c>
    </row>
    <row r="51" spans="1:9">
      <c r="A51" s="9">
        <f t="shared" si="1"/>
        <v>44</v>
      </c>
      <c r="B51" s="9" t="s">
        <v>149</v>
      </c>
      <c r="C51" s="10" t="s">
        <v>12</v>
      </c>
      <c r="D51" s="10" t="s">
        <v>163</v>
      </c>
      <c r="E51" s="10" t="s">
        <v>86</v>
      </c>
      <c r="F51" s="12" t="s">
        <v>196</v>
      </c>
      <c r="G51" s="46" t="s">
        <v>65</v>
      </c>
      <c r="H51" s="13">
        <v>6174</v>
      </c>
      <c r="I51" s="14" t="s">
        <v>204</v>
      </c>
    </row>
    <row r="52" spans="1:9">
      <c r="A52" s="9">
        <v>45</v>
      </c>
      <c r="B52" s="9" t="s">
        <v>149</v>
      </c>
      <c r="C52" s="10" t="s">
        <v>12</v>
      </c>
      <c r="D52" s="10" t="s">
        <v>218</v>
      </c>
      <c r="E52" s="10" t="s">
        <v>86</v>
      </c>
      <c r="F52" s="12"/>
      <c r="G52" s="46" t="s">
        <v>66</v>
      </c>
      <c r="H52" s="13">
        <v>171</v>
      </c>
      <c r="I52" s="14" t="s">
        <v>219</v>
      </c>
    </row>
    <row r="53" spans="1:9">
      <c r="A53" s="9">
        <f t="shared" si="1"/>
        <v>46</v>
      </c>
      <c r="B53" s="9" t="s">
        <v>149</v>
      </c>
      <c r="C53" s="10" t="s">
        <v>12</v>
      </c>
      <c r="D53" s="10" t="s">
        <v>150</v>
      </c>
      <c r="E53" s="10" t="s">
        <v>14</v>
      </c>
      <c r="F53" s="12">
        <v>0</v>
      </c>
      <c r="G53" s="46" t="s">
        <v>67</v>
      </c>
      <c r="H53" s="13">
        <v>360</v>
      </c>
      <c r="I53" s="14" t="s">
        <v>204</v>
      </c>
    </row>
    <row r="54" spans="1:9">
      <c r="A54" s="9">
        <f t="shared" si="1"/>
        <v>47</v>
      </c>
      <c r="B54" s="9" t="s">
        <v>149</v>
      </c>
      <c r="C54" s="10" t="s">
        <v>12</v>
      </c>
      <c r="D54" s="10" t="s">
        <v>150</v>
      </c>
      <c r="E54" s="10" t="s">
        <v>14</v>
      </c>
      <c r="F54" s="12">
        <v>0</v>
      </c>
      <c r="G54" s="46" t="s">
        <v>68</v>
      </c>
      <c r="H54" s="13">
        <v>556</v>
      </c>
      <c r="I54" s="14" t="s">
        <v>204</v>
      </c>
    </row>
    <row r="55" spans="1:9">
      <c r="A55" s="9">
        <v>48</v>
      </c>
      <c r="B55" s="9" t="s">
        <v>209</v>
      </c>
      <c r="C55" s="10" t="s">
        <v>210</v>
      </c>
      <c r="D55" s="10"/>
      <c r="E55" s="10"/>
      <c r="F55" s="12"/>
      <c r="G55" s="46" t="s">
        <v>69</v>
      </c>
      <c r="H55" s="13">
        <v>3264</v>
      </c>
      <c r="I55" s="14" t="s">
        <v>204</v>
      </c>
    </row>
    <row r="56" spans="1:9">
      <c r="A56" s="9">
        <v>49</v>
      </c>
      <c r="B56" s="9" t="s">
        <v>149</v>
      </c>
      <c r="C56" s="10" t="s">
        <v>12</v>
      </c>
      <c r="D56" s="10" t="s">
        <v>220</v>
      </c>
      <c r="E56" s="10" t="s">
        <v>86</v>
      </c>
      <c r="F56" s="12" t="s">
        <v>196</v>
      </c>
      <c r="G56" s="46" t="s">
        <v>70</v>
      </c>
      <c r="H56" s="13">
        <v>43</v>
      </c>
      <c r="I56" s="14" t="s">
        <v>221</v>
      </c>
    </row>
    <row r="57" spans="1:9">
      <c r="A57" s="9">
        <v>50</v>
      </c>
      <c r="B57" s="9" t="s">
        <v>149</v>
      </c>
      <c r="C57" s="10" t="s">
        <v>12</v>
      </c>
      <c r="D57" s="53" t="s">
        <v>222</v>
      </c>
      <c r="E57" s="10" t="s">
        <v>90</v>
      </c>
      <c r="F57" s="12" t="s">
        <v>223</v>
      </c>
      <c r="G57" s="46" t="s">
        <v>71</v>
      </c>
      <c r="H57" s="13">
        <v>7</v>
      </c>
      <c r="I57" s="14" t="s">
        <v>221</v>
      </c>
    </row>
    <row r="58" spans="1:9">
      <c r="A58" s="9">
        <v>51</v>
      </c>
      <c r="B58" s="9" t="s">
        <v>149</v>
      </c>
      <c r="C58" s="10" t="s">
        <v>12</v>
      </c>
      <c r="D58" s="10" t="s">
        <v>213</v>
      </c>
      <c r="E58" s="10" t="s">
        <v>14</v>
      </c>
      <c r="F58" s="12" t="s">
        <v>214</v>
      </c>
      <c r="G58" s="46" t="s">
        <v>72</v>
      </c>
      <c r="H58" s="13">
        <v>3269</v>
      </c>
      <c r="I58" s="14" t="s">
        <v>204</v>
      </c>
    </row>
    <row r="59" spans="1:9">
      <c r="A59" s="9">
        <v>52</v>
      </c>
      <c r="B59" s="9" t="s">
        <v>149</v>
      </c>
      <c r="C59" s="10" t="s">
        <v>12</v>
      </c>
      <c r="D59" s="10" t="s">
        <v>224</v>
      </c>
      <c r="E59" s="10"/>
      <c r="F59" s="12"/>
      <c r="G59" s="46" t="s">
        <v>73</v>
      </c>
      <c r="H59" s="13">
        <v>351</v>
      </c>
      <c r="I59" s="14" t="s">
        <v>204</v>
      </c>
    </row>
    <row r="60" spans="1:9">
      <c r="A60" s="9">
        <v>53</v>
      </c>
      <c r="B60" s="9" t="s">
        <v>149</v>
      </c>
      <c r="C60" s="10" t="s">
        <v>12</v>
      </c>
      <c r="D60" s="10" t="s">
        <v>225</v>
      </c>
      <c r="E60" s="10" t="s">
        <v>86</v>
      </c>
      <c r="F60" s="12"/>
      <c r="G60" s="46" t="s">
        <v>74</v>
      </c>
      <c r="H60" s="13">
        <v>3458</v>
      </c>
      <c r="I60" s="14" t="s">
        <v>204</v>
      </c>
    </row>
    <row r="61" spans="1:9">
      <c r="A61" s="9">
        <f t="shared" ref="A61:A81" si="2">A60+1</f>
        <v>54</v>
      </c>
      <c r="B61" s="9" t="s">
        <v>149</v>
      </c>
      <c r="C61" s="10" t="s">
        <v>12</v>
      </c>
      <c r="D61" s="10" t="s">
        <v>225</v>
      </c>
      <c r="E61" s="10" t="s">
        <v>86</v>
      </c>
      <c r="F61" s="12"/>
      <c r="G61" s="46" t="s">
        <v>75</v>
      </c>
      <c r="H61" s="13">
        <v>1533</v>
      </c>
      <c r="I61" s="14" t="s">
        <v>175</v>
      </c>
    </row>
    <row r="62" spans="1:9">
      <c r="A62" s="9">
        <f t="shared" si="2"/>
        <v>55</v>
      </c>
      <c r="B62" s="9" t="s">
        <v>149</v>
      </c>
      <c r="C62" s="10" t="s">
        <v>12</v>
      </c>
      <c r="D62" s="10" t="s">
        <v>226</v>
      </c>
      <c r="E62" s="10" t="s">
        <v>86</v>
      </c>
      <c r="F62" s="12" t="s">
        <v>151</v>
      </c>
      <c r="G62" s="46" t="s">
        <v>76</v>
      </c>
      <c r="H62" s="13">
        <v>207</v>
      </c>
      <c r="I62" s="14" t="s">
        <v>221</v>
      </c>
    </row>
    <row r="63" spans="1:9">
      <c r="A63" s="9">
        <f t="shared" si="2"/>
        <v>56</v>
      </c>
      <c r="B63" s="9" t="s">
        <v>209</v>
      </c>
      <c r="C63" s="10" t="s">
        <v>210</v>
      </c>
      <c r="D63" s="10" t="s">
        <v>227</v>
      </c>
      <c r="E63" s="10"/>
      <c r="F63" s="12"/>
      <c r="G63" s="46" t="s">
        <v>77</v>
      </c>
      <c r="H63" s="13">
        <v>8842</v>
      </c>
      <c r="I63" s="14" t="s">
        <v>204</v>
      </c>
    </row>
    <row r="64" spans="1:9">
      <c r="A64" s="9">
        <v>57</v>
      </c>
      <c r="B64" s="9" t="s">
        <v>191</v>
      </c>
      <c r="C64" s="10" t="s">
        <v>192</v>
      </c>
      <c r="D64" s="10" t="s">
        <v>228</v>
      </c>
      <c r="E64" s="10" t="s">
        <v>86</v>
      </c>
      <c r="F64" s="12" t="s">
        <v>229</v>
      </c>
      <c r="G64" s="46" t="s">
        <v>78</v>
      </c>
      <c r="H64" s="13">
        <v>1483</v>
      </c>
      <c r="I64" s="14" t="s">
        <v>204</v>
      </c>
    </row>
    <row r="65" spans="1:9">
      <c r="A65" s="9">
        <f t="shared" si="2"/>
        <v>58</v>
      </c>
      <c r="B65" s="9" t="s">
        <v>149</v>
      </c>
      <c r="C65" s="10" t="s">
        <v>12</v>
      </c>
      <c r="D65" s="10" t="s">
        <v>230</v>
      </c>
      <c r="E65" s="10" t="s">
        <v>86</v>
      </c>
      <c r="F65" s="12"/>
      <c r="G65" s="46" t="s">
        <v>79</v>
      </c>
      <c r="H65" s="13">
        <v>180</v>
      </c>
      <c r="I65" s="14" t="s">
        <v>219</v>
      </c>
    </row>
    <row r="66" spans="1:9">
      <c r="A66" s="9">
        <f t="shared" si="2"/>
        <v>59</v>
      </c>
      <c r="B66" s="9" t="s">
        <v>149</v>
      </c>
      <c r="C66" s="10" t="s">
        <v>12</v>
      </c>
      <c r="D66" s="53" t="s">
        <v>231</v>
      </c>
      <c r="E66" s="10" t="s">
        <v>90</v>
      </c>
      <c r="F66" s="12" t="s">
        <v>232</v>
      </c>
      <c r="G66" s="46" t="s">
        <v>80</v>
      </c>
      <c r="H66" s="13">
        <v>24500</v>
      </c>
      <c r="I66" s="14" t="s">
        <v>204</v>
      </c>
    </row>
    <row r="67" spans="1:9">
      <c r="A67" s="9">
        <f t="shared" si="2"/>
        <v>60</v>
      </c>
      <c r="B67" s="9" t="s">
        <v>149</v>
      </c>
      <c r="C67" s="10" t="s">
        <v>12</v>
      </c>
      <c r="D67" s="10" t="s">
        <v>213</v>
      </c>
      <c r="E67" s="10" t="s">
        <v>14</v>
      </c>
      <c r="F67" s="12" t="s">
        <v>214</v>
      </c>
      <c r="G67" s="46" t="s">
        <v>81</v>
      </c>
      <c r="H67" s="13">
        <v>444</v>
      </c>
      <c r="I67" s="14" t="s">
        <v>204</v>
      </c>
    </row>
    <row r="68" spans="1:9">
      <c r="A68" s="9">
        <v>61</v>
      </c>
      <c r="B68" s="9" t="s">
        <v>149</v>
      </c>
      <c r="C68" s="10" t="s">
        <v>12</v>
      </c>
      <c r="D68" s="10" t="s">
        <v>233</v>
      </c>
      <c r="E68" s="10" t="s">
        <v>86</v>
      </c>
      <c r="F68" s="12" t="s">
        <v>234</v>
      </c>
      <c r="G68" s="9" t="s">
        <v>83</v>
      </c>
      <c r="H68" s="13">
        <v>1605</v>
      </c>
      <c r="I68" s="14" t="s">
        <v>221</v>
      </c>
    </row>
    <row r="69" spans="1:9">
      <c r="A69" s="9">
        <f t="shared" si="2"/>
        <v>62</v>
      </c>
      <c r="B69" s="9" t="s">
        <v>149</v>
      </c>
      <c r="C69" s="10" t="s">
        <v>12</v>
      </c>
      <c r="D69" s="10" t="s">
        <v>235</v>
      </c>
      <c r="E69" s="10" t="s">
        <v>86</v>
      </c>
      <c r="F69" s="12" t="s">
        <v>236</v>
      </c>
      <c r="G69" s="9" t="s">
        <v>87</v>
      </c>
      <c r="H69" s="13">
        <v>1300</v>
      </c>
      <c r="I69" s="14" t="s">
        <v>221</v>
      </c>
    </row>
    <row r="70" spans="1:9">
      <c r="A70" s="9">
        <v>63</v>
      </c>
      <c r="B70" s="9" t="s">
        <v>149</v>
      </c>
      <c r="C70" s="10" t="s">
        <v>12</v>
      </c>
      <c r="D70" s="10" t="s">
        <v>158</v>
      </c>
      <c r="E70" s="10" t="s">
        <v>90</v>
      </c>
      <c r="F70" s="12" t="s">
        <v>190</v>
      </c>
      <c r="G70" s="9" t="s">
        <v>91</v>
      </c>
      <c r="H70" s="13">
        <v>16948</v>
      </c>
      <c r="I70" s="14" t="s">
        <v>204</v>
      </c>
    </row>
    <row r="71" spans="1:9">
      <c r="A71" s="9">
        <f t="shared" si="2"/>
        <v>64</v>
      </c>
      <c r="B71" s="9" t="s">
        <v>149</v>
      </c>
      <c r="C71" s="10" t="s">
        <v>12</v>
      </c>
      <c r="D71" s="10" t="s">
        <v>168</v>
      </c>
      <c r="E71" s="10" t="s">
        <v>86</v>
      </c>
      <c r="F71" s="12" t="s">
        <v>157</v>
      </c>
      <c r="G71" s="46" t="s">
        <v>92</v>
      </c>
      <c r="H71" s="13">
        <v>11834</v>
      </c>
      <c r="I71" s="14" t="s">
        <v>204</v>
      </c>
    </row>
    <row r="72" spans="1:9">
      <c r="A72" s="9">
        <v>65</v>
      </c>
      <c r="B72" s="9" t="s">
        <v>149</v>
      </c>
      <c r="C72" s="10" t="s">
        <v>12</v>
      </c>
      <c r="D72" s="10" t="s">
        <v>237</v>
      </c>
      <c r="E72" s="10" t="s">
        <v>86</v>
      </c>
      <c r="F72" s="12" t="s">
        <v>238</v>
      </c>
      <c r="G72" s="46" t="s">
        <v>93</v>
      </c>
      <c r="H72" s="13">
        <v>996</v>
      </c>
      <c r="I72" s="14" t="s">
        <v>204</v>
      </c>
    </row>
    <row r="73" spans="1:9">
      <c r="A73" s="9">
        <v>66</v>
      </c>
      <c r="B73" s="9" t="s">
        <v>149</v>
      </c>
      <c r="C73" s="10" t="s">
        <v>12</v>
      </c>
      <c r="D73" s="10" t="s">
        <v>161</v>
      </c>
      <c r="E73" s="10" t="s">
        <v>90</v>
      </c>
      <c r="F73" s="12" t="s">
        <v>207</v>
      </c>
      <c r="G73" s="46" t="s">
        <v>94</v>
      </c>
      <c r="H73" s="13">
        <v>5000</v>
      </c>
      <c r="I73" s="14" t="s">
        <v>204</v>
      </c>
    </row>
    <row r="74" spans="1:9">
      <c r="A74" s="9">
        <v>67</v>
      </c>
      <c r="B74" s="9" t="s">
        <v>149</v>
      </c>
      <c r="C74" s="10" t="s">
        <v>12</v>
      </c>
      <c r="D74" s="10" t="s">
        <v>161</v>
      </c>
      <c r="E74" s="10" t="s">
        <v>90</v>
      </c>
      <c r="F74" s="12" t="s">
        <v>239</v>
      </c>
      <c r="G74" s="9" t="s">
        <v>95</v>
      </c>
      <c r="H74" s="13">
        <v>13303</v>
      </c>
      <c r="I74" s="14" t="s">
        <v>221</v>
      </c>
    </row>
    <row r="75" spans="1:9">
      <c r="A75" s="9">
        <f t="shared" si="2"/>
        <v>68</v>
      </c>
      <c r="B75" s="9" t="s">
        <v>149</v>
      </c>
      <c r="C75" s="10" t="s">
        <v>12</v>
      </c>
      <c r="D75" s="10" t="s">
        <v>161</v>
      </c>
      <c r="E75" s="10" t="s">
        <v>90</v>
      </c>
      <c r="F75" s="12" t="s">
        <v>239</v>
      </c>
      <c r="G75" s="9" t="s">
        <v>96</v>
      </c>
      <c r="H75" s="13">
        <v>5032</v>
      </c>
      <c r="I75" s="14" t="s">
        <v>221</v>
      </c>
    </row>
    <row r="76" spans="1:9">
      <c r="A76" s="9">
        <f t="shared" si="2"/>
        <v>69</v>
      </c>
      <c r="B76" s="9" t="s">
        <v>149</v>
      </c>
      <c r="C76" s="10" t="s">
        <v>12</v>
      </c>
      <c r="D76" s="53" t="s">
        <v>240</v>
      </c>
      <c r="E76" s="53" t="s">
        <v>86</v>
      </c>
      <c r="F76" s="55" t="s">
        <v>241</v>
      </c>
      <c r="G76" s="46" t="s">
        <v>97</v>
      </c>
      <c r="H76" s="13">
        <v>88</v>
      </c>
      <c r="I76" s="14" t="s">
        <v>221</v>
      </c>
    </row>
    <row r="77" spans="1:9">
      <c r="A77" s="9">
        <f t="shared" si="2"/>
        <v>70</v>
      </c>
      <c r="B77" s="9" t="s">
        <v>149</v>
      </c>
      <c r="C77" s="10" t="s">
        <v>12</v>
      </c>
      <c r="D77" s="10" t="s">
        <v>242</v>
      </c>
      <c r="E77" s="10" t="s">
        <v>86</v>
      </c>
      <c r="F77" s="12" t="s">
        <v>196</v>
      </c>
      <c r="G77" s="9" t="s">
        <v>98</v>
      </c>
      <c r="H77" s="13">
        <v>6127</v>
      </c>
      <c r="I77" s="14" t="s">
        <v>204</v>
      </c>
    </row>
    <row r="78" spans="1:9">
      <c r="A78" s="9">
        <v>71</v>
      </c>
      <c r="B78" s="9" t="s">
        <v>149</v>
      </c>
      <c r="C78" s="10" t="s">
        <v>12</v>
      </c>
      <c r="D78" s="10" t="s">
        <v>217</v>
      </c>
      <c r="E78" s="135"/>
      <c r="F78" s="12" t="s">
        <v>243</v>
      </c>
      <c r="G78" s="9" t="s">
        <v>100</v>
      </c>
      <c r="H78" s="13">
        <v>1099</v>
      </c>
      <c r="I78" s="14" t="s">
        <v>204</v>
      </c>
    </row>
    <row r="79" spans="1:9">
      <c r="A79" s="9">
        <f t="shared" si="2"/>
        <v>72</v>
      </c>
      <c r="B79" s="9" t="s">
        <v>149</v>
      </c>
      <c r="C79" s="10" t="s">
        <v>12</v>
      </c>
      <c r="D79" s="10" t="s">
        <v>158</v>
      </c>
      <c r="E79" s="10" t="s">
        <v>90</v>
      </c>
      <c r="F79" s="12" t="s">
        <v>151</v>
      </c>
      <c r="G79" s="46" t="s">
        <v>141</v>
      </c>
      <c r="H79" s="13">
        <v>25000</v>
      </c>
      <c r="I79" s="14" t="s">
        <v>204</v>
      </c>
    </row>
    <row r="80" spans="1:9">
      <c r="A80" s="9">
        <f t="shared" si="2"/>
        <v>73</v>
      </c>
      <c r="B80" s="9" t="s">
        <v>149</v>
      </c>
      <c r="C80" s="10" t="s">
        <v>12</v>
      </c>
      <c r="D80" s="10" t="s">
        <v>244</v>
      </c>
      <c r="E80" s="10" t="s">
        <v>86</v>
      </c>
      <c r="F80" s="12" t="s">
        <v>245</v>
      </c>
      <c r="G80" s="46" t="s">
        <v>101</v>
      </c>
      <c r="H80" s="13">
        <v>3025</v>
      </c>
      <c r="I80" s="14" t="s">
        <v>204</v>
      </c>
    </row>
    <row r="81" spans="1:9">
      <c r="A81" s="9">
        <f t="shared" si="2"/>
        <v>74</v>
      </c>
      <c r="B81" s="9" t="s">
        <v>149</v>
      </c>
      <c r="C81" s="10" t="s">
        <v>12</v>
      </c>
      <c r="D81" s="10" t="s">
        <v>246</v>
      </c>
      <c r="E81" s="10" t="s">
        <v>86</v>
      </c>
      <c r="F81" s="12" t="s">
        <v>245</v>
      </c>
      <c r="G81" s="9" t="s">
        <v>102</v>
      </c>
      <c r="H81" s="13">
        <v>61600</v>
      </c>
      <c r="I81" s="14" t="s">
        <v>204</v>
      </c>
    </row>
    <row r="82" spans="1:9" s="51" customFormat="1">
      <c r="A82" s="46">
        <f t="shared" ref="A82:A101" si="3">A81+1</f>
        <v>75</v>
      </c>
      <c r="B82" s="46">
        <v>6630</v>
      </c>
      <c r="C82" s="53" t="s">
        <v>247</v>
      </c>
      <c r="D82" s="53" t="s">
        <v>248</v>
      </c>
      <c r="E82" s="53" t="s">
        <v>86</v>
      </c>
      <c r="F82" s="55" t="s">
        <v>151</v>
      </c>
      <c r="G82" s="46" t="s">
        <v>103</v>
      </c>
      <c r="H82" s="13">
        <v>6335</v>
      </c>
      <c r="I82" s="14" t="s">
        <v>204</v>
      </c>
    </row>
    <row r="83" spans="1:9" s="51" customFormat="1">
      <c r="A83" s="46">
        <f t="shared" si="3"/>
        <v>76</v>
      </c>
      <c r="B83" s="46">
        <v>6630</v>
      </c>
      <c r="C83" s="53" t="s">
        <v>247</v>
      </c>
      <c r="D83" s="53" t="s">
        <v>248</v>
      </c>
      <c r="E83" s="53" t="s">
        <v>86</v>
      </c>
      <c r="F83" s="55" t="s">
        <v>151</v>
      </c>
      <c r="G83" s="46" t="s">
        <v>104</v>
      </c>
      <c r="H83" s="13">
        <v>1012</v>
      </c>
      <c r="I83" s="14" t="s">
        <v>204</v>
      </c>
    </row>
    <row r="84" spans="1:9" s="51" customFormat="1">
      <c r="A84" s="46">
        <f t="shared" si="3"/>
        <v>77</v>
      </c>
      <c r="B84" s="46">
        <v>6630</v>
      </c>
      <c r="C84" s="53" t="s">
        <v>247</v>
      </c>
      <c r="D84" s="53" t="s">
        <v>248</v>
      </c>
      <c r="E84" s="53" t="s">
        <v>86</v>
      </c>
      <c r="F84" s="55" t="s">
        <v>151</v>
      </c>
      <c r="G84" s="46" t="s">
        <v>105</v>
      </c>
      <c r="H84" s="13">
        <v>45</v>
      </c>
      <c r="I84" s="14" t="s">
        <v>204</v>
      </c>
    </row>
    <row r="85" spans="1:9">
      <c r="A85" s="9">
        <v>78</v>
      </c>
      <c r="B85" s="9" t="s">
        <v>149</v>
      </c>
      <c r="C85" s="10" t="s">
        <v>12</v>
      </c>
      <c r="D85" s="10" t="s">
        <v>249</v>
      </c>
      <c r="E85" s="10" t="s">
        <v>86</v>
      </c>
      <c r="F85" s="12" t="s">
        <v>162</v>
      </c>
      <c r="G85" s="9" t="s">
        <v>108</v>
      </c>
      <c r="H85" s="13">
        <v>18933</v>
      </c>
      <c r="I85" s="14" t="s">
        <v>172</v>
      </c>
    </row>
    <row r="86" spans="1:9">
      <c r="A86" s="9">
        <f t="shared" si="3"/>
        <v>79</v>
      </c>
      <c r="B86" s="9" t="s">
        <v>149</v>
      </c>
      <c r="C86" s="10" t="s">
        <v>12</v>
      </c>
      <c r="D86" s="10" t="s">
        <v>13</v>
      </c>
      <c r="E86" s="10" t="s">
        <v>14</v>
      </c>
      <c r="F86" s="12" t="s">
        <v>151</v>
      </c>
      <c r="G86" s="46" t="s">
        <v>109</v>
      </c>
      <c r="H86" s="13">
        <v>1175</v>
      </c>
      <c r="I86" s="14" t="s">
        <v>221</v>
      </c>
    </row>
    <row r="87" spans="1:9">
      <c r="A87" s="9">
        <f t="shared" si="3"/>
        <v>80</v>
      </c>
      <c r="B87" s="9" t="s">
        <v>149</v>
      </c>
      <c r="C87" s="10" t="s">
        <v>12</v>
      </c>
      <c r="D87" s="10" t="s">
        <v>250</v>
      </c>
      <c r="E87" s="10" t="s">
        <v>86</v>
      </c>
      <c r="F87" s="12" t="s">
        <v>245</v>
      </c>
      <c r="G87" s="46" t="s">
        <v>110</v>
      </c>
      <c r="H87" s="13">
        <v>3402</v>
      </c>
      <c r="I87" s="14" t="s">
        <v>204</v>
      </c>
    </row>
    <row r="88" spans="1:9">
      <c r="A88" s="9">
        <f t="shared" si="3"/>
        <v>81</v>
      </c>
      <c r="B88" s="9" t="s">
        <v>149</v>
      </c>
      <c r="C88" s="10" t="s">
        <v>12</v>
      </c>
      <c r="D88" s="10" t="s">
        <v>150</v>
      </c>
      <c r="E88" s="10" t="s">
        <v>14</v>
      </c>
      <c r="F88" s="12" t="s">
        <v>251</v>
      </c>
      <c r="G88" s="9" t="s">
        <v>111</v>
      </c>
      <c r="H88" s="13">
        <v>5041</v>
      </c>
      <c r="I88" s="14" t="s">
        <v>221</v>
      </c>
    </row>
    <row r="89" spans="1:9">
      <c r="A89" s="9">
        <v>82</v>
      </c>
      <c r="B89" s="46">
        <v>6800</v>
      </c>
      <c r="C89" s="53" t="s">
        <v>12</v>
      </c>
      <c r="D89" s="10" t="s">
        <v>252</v>
      </c>
      <c r="E89" s="10" t="s">
        <v>90</v>
      </c>
      <c r="F89" s="55">
        <v>5</v>
      </c>
      <c r="G89" s="46" t="s">
        <v>112</v>
      </c>
      <c r="H89" s="13">
        <v>98</v>
      </c>
      <c r="I89" s="14" t="s">
        <v>204</v>
      </c>
    </row>
    <row r="90" spans="1:9">
      <c r="A90" s="9">
        <v>83</v>
      </c>
      <c r="B90" s="9">
        <v>6800</v>
      </c>
      <c r="C90" s="10" t="s">
        <v>12</v>
      </c>
      <c r="D90" s="10" t="s">
        <v>253</v>
      </c>
      <c r="E90" s="10"/>
      <c r="F90" s="12">
        <v>3210</v>
      </c>
      <c r="G90" s="46" t="s">
        <v>113</v>
      </c>
      <c r="H90" s="13">
        <v>4703</v>
      </c>
      <c r="I90" s="14" t="s">
        <v>204</v>
      </c>
    </row>
    <row r="91" spans="1:9">
      <c r="A91" s="9">
        <v>84</v>
      </c>
      <c r="B91" s="9">
        <v>6800</v>
      </c>
      <c r="C91" s="10" t="s">
        <v>12</v>
      </c>
      <c r="D91" s="10" t="s">
        <v>254</v>
      </c>
      <c r="E91" s="10" t="s">
        <v>86</v>
      </c>
      <c r="F91" s="12">
        <v>10</v>
      </c>
      <c r="G91" s="46" t="s">
        <v>114</v>
      </c>
      <c r="H91" s="13">
        <v>1184</v>
      </c>
      <c r="I91" s="14" t="s">
        <v>204</v>
      </c>
    </row>
    <row r="92" spans="1:9">
      <c r="A92" s="9">
        <f t="shared" si="3"/>
        <v>85</v>
      </c>
      <c r="B92" s="9">
        <v>6800</v>
      </c>
      <c r="C92" s="10" t="s">
        <v>12</v>
      </c>
      <c r="D92" s="10" t="s">
        <v>255</v>
      </c>
      <c r="E92" s="10" t="s">
        <v>86</v>
      </c>
      <c r="F92" s="12">
        <v>10</v>
      </c>
      <c r="G92" s="46" t="s">
        <v>115</v>
      </c>
      <c r="H92" s="13">
        <v>706</v>
      </c>
      <c r="I92" s="14" t="s">
        <v>204</v>
      </c>
    </row>
    <row r="93" spans="1:9">
      <c r="A93" s="9">
        <f t="shared" si="3"/>
        <v>86</v>
      </c>
      <c r="B93" s="9">
        <v>6800</v>
      </c>
      <c r="C93" s="10" t="s">
        <v>12</v>
      </c>
      <c r="D93" s="10" t="s">
        <v>254</v>
      </c>
      <c r="E93" s="10" t="s">
        <v>86</v>
      </c>
      <c r="F93" s="12">
        <v>10</v>
      </c>
      <c r="G93" s="46" t="s">
        <v>116</v>
      </c>
      <c r="H93" s="13">
        <v>1501</v>
      </c>
      <c r="I93" s="14" t="s">
        <v>204</v>
      </c>
    </row>
    <row r="94" spans="1:9">
      <c r="A94" s="9">
        <v>87</v>
      </c>
      <c r="B94" s="9">
        <v>6800</v>
      </c>
      <c r="C94" s="10" t="s">
        <v>12</v>
      </c>
      <c r="D94" s="10" t="s">
        <v>256</v>
      </c>
      <c r="E94" s="10" t="s">
        <v>86</v>
      </c>
      <c r="F94" s="12"/>
      <c r="G94" s="46" t="s">
        <v>117</v>
      </c>
      <c r="H94" s="13">
        <v>1433</v>
      </c>
      <c r="I94" s="14" t="s">
        <v>204</v>
      </c>
    </row>
    <row r="95" spans="1:9">
      <c r="A95" s="9">
        <f t="shared" si="3"/>
        <v>88</v>
      </c>
      <c r="B95" s="9">
        <v>6800</v>
      </c>
      <c r="C95" s="10" t="s">
        <v>12</v>
      </c>
      <c r="D95" s="10" t="s">
        <v>154</v>
      </c>
      <c r="E95" s="10" t="s">
        <v>86</v>
      </c>
      <c r="F95" s="55" t="s">
        <v>257</v>
      </c>
      <c r="G95" s="46" t="s">
        <v>118</v>
      </c>
      <c r="H95" s="13">
        <v>1122</v>
      </c>
      <c r="I95" s="14" t="s">
        <v>204</v>
      </c>
    </row>
    <row r="96" spans="1:9">
      <c r="A96" s="9">
        <f t="shared" si="3"/>
        <v>89</v>
      </c>
      <c r="B96" s="9">
        <v>6800</v>
      </c>
      <c r="C96" s="10" t="s">
        <v>12</v>
      </c>
      <c r="D96" s="10" t="s">
        <v>258</v>
      </c>
      <c r="E96" s="10"/>
      <c r="F96" s="12" t="s">
        <v>259</v>
      </c>
      <c r="G96" s="46" t="s">
        <v>119</v>
      </c>
      <c r="H96" s="13">
        <v>3332</v>
      </c>
      <c r="I96" s="14" t="s">
        <v>204</v>
      </c>
    </row>
    <row r="97" spans="1:9">
      <c r="A97" s="9">
        <f t="shared" si="3"/>
        <v>90</v>
      </c>
      <c r="B97" s="9">
        <v>6800</v>
      </c>
      <c r="C97" s="10" t="s">
        <v>12</v>
      </c>
      <c r="D97" s="10" t="s">
        <v>256</v>
      </c>
      <c r="E97" s="10" t="s">
        <v>86</v>
      </c>
      <c r="F97" s="12">
        <v>11</v>
      </c>
      <c r="G97" s="46" t="s">
        <v>120</v>
      </c>
      <c r="H97" s="13">
        <v>0</v>
      </c>
      <c r="I97" s="14" t="s">
        <v>204</v>
      </c>
    </row>
    <row r="98" spans="1:9">
      <c r="A98" s="9">
        <v>91</v>
      </c>
      <c r="B98" s="9">
        <v>6800</v>
      </c>
      <c r="C98" s="10" t="s">
        <v>12</v>
      </c>
      <c r="D98" s="10" t="s">
        <v>260</v>
      </c>
      <c r="E98" s="10"/>
      <c r="F98" s="12"/>
      <c r="G98" s="46" t="s">
        <v>121</v>
      </c>
      <c r="H98" s="13">
        <v>49</v>
      </c>
      <c r="I98" s="14" t="s">
        <v>204</v>
      </c>
    </row>
    <row r="99" spans="1:9">
      <c r="A99" s="9">
        <f t="shared" si="3"/>
        <v>92</v>
      </c>
      <c r="B99" s="9">
        <v>6800</v>
      </c>
      <c r="C99" s="10" t="s">
        <v>12</v>
      </c>
      <c r="D99" s="10" t="s">
        <v>261</v>
      </c>
      <c r="E99" s="10" t="s">
        <v>86</v>
      </c>
      <c r="F99" s="12">
        <v>2</v>
      </c>
      <c r="G99" s="46" t="s">
        <v>122</v>
      </c>
      <c r="H99" s="13">
        <v>700</v>
      </c>
      <c r="I99" s="14" t="s">
        <v>204</v>
      </c>
    </row>
    <row r="100" spans="1:9">
      <c r="A100" s="9">
        <f t="shared" si="3"/>
        <v>93</v>
      </c>
      <c r="B100" s="9">
        <v>6800</v>
      </c>
      <c r="C100" s="10" t="s">
        <v>12</v>
      </c>
      <c r="D100" s="10" t="s">
        <v>262</v>
      </c>
      <c r="E100" s="10" t="s">
        <v>14</v>
      </c>
      <c r="F100" s="12"/>
      <c r="G100" s="46" t="s">
        <v>123</v>
      </c>
      <c r="H100" s="13">
        <v>4185</v>
      </c>
      <c r="I100" s="14" t="s">
        <v>204</v>
      </c>
    </row>
    <row r="101" spans="1:9">
      <c r="A101" s="9">
        <f t="shared" si="3"/>
        <v>94</v>
      </c>
      <c r="B101" s="9">
        <v>6800</v>
      </c>
      <c r="C101" s="10" t="s">
        <v>12</v>
      </c>
      <c r="D101" s="10" t="s">
        <v>156</v>
      </c>
      <c r="E101" s="10" t="s">
        <v>86</v>
      </c>
      <c r="F101" s="12">
        <v>4</v>
      </c>
      <c r="G101" s="46" t="s">
        <v>124</v>
      </c>
      <c r="H101" s="13">
        <v>8080</v>
      </c>
      <c r="I101" s="14" t="s">
        <v>204</v>
      </c>
    </row>
    <row r="102" spans="1:9">
      <c r="A102" s="9">
        <v>95</v>
      </c>
      <c r="B102" s="9">
        <v>6800</v>
      </c>
      <c r="C102" s="10" t="s">
        <v>12</v>
      </c>
      <c r="D102" s="10" t="s">
        <v>263</v>
      </c>
      <c r="E102" s="10" t="s">
        <v>86</v>
      </c>
      <c r="F102" s="12" t="s">
        <v>264</v>
      </c>
      <c r="G102" s="46" t="s">
        <v>125</v>
      </c>
      <c r="H102" s="13">
        <v>748</v>
      </c>
      <c r="I102" s="14" t="s">
        <v>204</v>
      </c>
    </row>
    <row r="103" spans="1:9">
      <c r="A103" s="9">
        <v>96</v>
      </c>
      <c r="B103" s="9">
        <v>6800</v>
      </c>
      <c r="C103" s="10" t="s">
        <v>12</v>
      </c>
      <c r="D103" s="10" t="s">
        <v>127</v>
      </c>
      <c r="E103" s="10" t="s">
        <v>86</v>
      </c>
      <c r="F103" s="12">
        <v>77</v>
      </c>
      <c r="G103" s="9" t="s">
        <v>128</v>
      </c>
      <c r="H103" s="13">
        <v>13391</v>
      </c>
      <c r="I103" s="14" t="s">
        <v>204</v>
      </c>
    </row>
    <row r="104" spans="1:9">
      <c r="A104" s="9">
        <v>97</v>
      </c>
      <c r="B104" s="9">
        <v>6800</v>
      </c>
      <c r="C104" s="10" t="s">
        <v>12</v>
      </c>
      <c r="D104" s="10" t="s">
        <v>127</v>
      </c>
      <c r="E104" s="10" t="s">
        <v>86</v>
      </c>
      <c r="F104" s="12">
        <v>83</v>
      </c>
      <c r="G104" s="9" t="s">
        <v>129</v>
      </c>
      <c r="H104" s="13">
        <v>1405</v>
      </c>
      <c r="I104" s="14" t="s">
        <v>204</v>
      </c>
    </row>
    <row r="105" spans="1:9">
      <c r="A105" s="9">
        <v>98</v>
      </c>
      <c r="B105" s="9">
        <v>6800</v>
      </c>
      <c r="C105" s="10" t="s">
        <v>12</v>
      </c>
      <c r="D105" s="10" t="s">
        <v>265</v>
      </c>
      <c r="E105" s="10" t="s">
        <v>86</v>
      </c>
      <c r="F105" s="12">
        <v>55</v>
      </c>
      <c r="G105" s="9" t="s">
        <v>130</v>
      </c>
      <c r="H105" s="13">
        <v>13902</v>
      </c>
      <c r="I105" s="14" t="s">
        <v>204</v>
      </c>
    </row>
    <row r="106" spans="1:9">
      <c r="A106" s="9">
        <v>99</v>
      </c>
      <c r="B106" s="9">
        <v>6800</v>
      </c>
      <c r="C106" s="10" t="s">
        <v>12</v>
      </c>
      <c r="D106" s="10" t="s">
        <v>161</v>
      </c>
      <c r="E106" s="10" t="s">
        <v>90</v>
      </c>
      <c r="F106" s="12">
        <v>7</v>
      </c>
      <c r="G106" s="9" t="s">
        <v>131</v>
      </c>
      <c r="H106" s="13">
        <v>23100</v>
      </c>
      <c r="I106" s="14" t="s">
        <v>221</v>
      </c>
    </row>
    <row r="107" spans="1:9">
      <c r="A107" s="9">
        <v>100</v>
      </c>
      <c r="B107" s="9">
        <v>6800</v>
      </c>
      <c r="C107" s="10" t="s">
        <v>12</v>
      </c>
      <c r="D107" s="10" t="s">
        <v>266</v>
      </c>
      <c r="E107" s="10" t="s">
        <v>14</v>
      </c>
      <c r="F107" s="12">
        <v>1</v>
      </c>
      <c r="G107" s="46" t="s">
        <v>132</v>
      </c>
      <c r="H107" s="13">
        <v>3000</v>
      </c>
      <c r="I107" s="14" t="s">
        <v>204</v>
      </c>
    </row>
    <row r="108" spans="1:9">
      <c r="A108" s="46">
        <v>101</v>
      </c>
      <c r="B108" s="46">
        <v>6800</v>
      </c>
      <c r="C108" s="53" t="s">
        <v>12</v>
      </c>
      <c r="D108" s="53" t="s">
        <v>138</v>
      </c>
      <c r="E108" s="53" t="s">
        <v>86</v>
      </c>
      <c r="F108" s="55">
        <v>4</v>
      </c>
      <c r="G108" s="46" t="s">
        <v>139</v>
      </c>
      <c r="H108" s="13">
        <v>24200</v>
      </c>
      <c r="I108" s="14" t="s">
        <v>221</v>
      </c>
    </row>
    <row r="109" spans="1:9">
      <c r="A109" s="46">
        <v>102</v>
      </c>
      <c r="B109" s="46">
        <v>6800</v>
      </c>
      <c r="C109" s="53" t="s">
        <v>12</v>
      </c>
      <c r="D109" s="53" t="s">
        <v>267</v>
      </c>
      <c r="E109" s="53" t="s">
        <v>86</v>
      </c>
      <c r="F109" s="55" t="s">
        <v>268</v>
      </c>
      <c r="G109" s="275" t="s">
        <v>133</v>
      </c>
      <c r="H109" s="13">
        <v>5939</v>
      </c>
      <c r="I109" s="14" t="s">
        <v>204</v>
      </c>
    </row>
    <row r="110" spans="1:9">
      <c r="A110" s="46">
        <v>103</v>
      </c>
      <c r="B110" s="46">
        <v>6800</v>
      </c>
      <c r="C110" s="53" t="s">
        <v>12</v>
      </c>
      <c r="D110" s="53" t="s">
        <v>267</v>
      </c>
      <c r="E110" s="53" t="s">
        <v>86</v>
      </c>
      <c r="F110" s="55"/>
      <c r="G110" s="275" t="s">
        <v>134</v>
      </c>
      <c r="H110" s="13">
        <v>1739</v>
      </c>
      <c r="I110" s="14" t="s">
        <v>204</v>
      </c>
    </row>
    <row r="111" spans="1:9">
      <c r="A111" s="46">
        <v>104</v>
      </c>
      <c r="B111" s="46">
        <v>6800</v>
      </c>
      <c r="C111" s="53" t="s">
        <v>12</v>
      </c>
      <c r="D111" s="53" t="s">
        <v>266</v>
      </c>
      <c r="E111" s="53" t="s">
        <v>14</v>
      </c>
      <c r="F111" s="55" t="s">
        <v>269</v>
      </c>
      <c r="G111" s="275" t="s">
        <v>135</v>
      </c>
      <c r="H111" s="13">
        <v>37043</v>
      </c>
      <c r="I111" s="14" t="s">
        <v>221</v>
      </c>
    </row>
    <row r="112" spans="1:9">
      <c r="A112" s="46">
        <v>105</v>
      </c>
      <c r="B112" s="46">
        <v>6800</v>
      </c>
      <c r="C112" s="53" t="s">
        <v>12</v>
      </c>
      <c r="D112" s="53" t="s">
        <v>270</v>
      </c>
      <c r="E112" s="53" t="s">
        <v>86</v>
      </c>
      <c r="F112" s="187" t="s">
        <v>271</v>
      </c>
      <c r="G112" s="46" t="s">
        <v>136</v>
      </c>
      <c r="H112" s="13">
        <v>20000</v>
      </c>
      <c r="I112" s="14" t="s">
        <v>221</v>
      </c>
    </row>
    <row r="113" spans="1:9">
      <c r="A113" s="46">
        <v>106</v>
      </c>
      <c r="B113" s="46">
        <v>6800</v>
      </c>
      <c r="C113" s="53" t="s">
        <v>12</v>
      </c>
      <c r="D113" s="53" t="s">
        <v>168</v>
      </c>
      <c r="E113" s="53" t="s">
        <v>86</v>
      </c>
      <c r="F113" s="55" t="s">
        <v>151</v>
      </c>
      <c r="G113" s="275" t="s">
        <v>142</v>
      </c>
      <c r="H113" s="13">
        <v>2400</v>
      </c>
      <c r="I113" s="14" t="s">
        <v>204</v>
      </c>
    </row>
    <row r="114" spans="1:9">
      <c r="A114" s="46">
        <v>107</v>
      </c>
      <c r="B114" s="46">
        <v>6800</v>
      </c>
      <c r="C114" s="53" t="s">
        <v>12</v>
      </c>
      <c r="D114" s="53" t="s">
        <v>272</v>
      </c>
      <c r="E114" s="53"/>
      <c r="F114" s="55" t="s">
        <v>273</v>
      </c>
      <c r="G114" s="275" t="s">
        <v>143</v>
      </c>
      <c r="H114" s="13">
        <v>2140</v>
      </c>
      <c r="I114" s="14" t="s">
        <v>204</v>
      </c>
    </row>
    <row r="115" spans="1:9">
      <c r="A115" s="46">
        <v>108</v>
      </c>
      <c r="B115" s="46">
        <v>6800</v>
      </c>
      <c r="C115" s="53" t="s">
        <v>12</v>
      </c>
      <c r="D115" s="53" t="s">
        <v>272</v>
      </c>
      <c r="E115" s="53"/>
      <c r="F115" s="187" t="s">
        <v>274</v>
      </c>
      <c r="G115" s="46" t="s">
        <v>144</v>
      </c>
      <c r="H115" s="13">
        <v>1812</v>
      </c>
      <c r="I115" s="14" t="s">
        <v>204</v>
      </c>
    </row>
    <row r="116" spans="1:9">
      <c r="A116" s="141"/>
      <c r="B116" s="141"/>
      <c r="C116" s="63"/>
      <c r="D116" s="63"/>
      <c r="E116" s="63"/>
      <c r="F116" s="185"/>
      <c r="G116" s="186"/>
      <c r="H116" s="189"/>
      <c r="I116" s="190"/>
    </row>
    <row r="117" spans="1:9">
      <c r="A117" s="329"/>
      <c r="B117" s="329"/>
      <c r="C117" s="329"/>
      <c r="D117" s="329"/>
      <c r="E117" s="329"/>
      <c r="F117" s="329"/>
      <c r="G117" s="188" t="s">
        <v>169</v>
      </c>
      <c r="H117" s="30">
        <f>SUM(H20:H115)</f>
        <v>554056</v>
      </c>
      <c r="I117" s="27"/>
    </row>
    <row r="118" spans="1:9">
      <c r="G118" s="284" t="s">
        <v>275</v>
      </c>
      <c r="H118" s="23">
        <f>H117+H18</f>
        <v>1697291</v>
      </c>
      <c r="I118" s="27"/>
    </row>
  </sheetData>
  <mergeCells count="10">
    <mergeCell ref="A117:F117"/>
    <mergeCell ref="A5:I5"/>
    <mergeCell ref="A19:I19"/>
    <mergeCell ref="A1:I2"/>
    <mergeCell ref="A3:A4"/>
    <mergeCell ref="B3:F3"/>
    <mergeCell ref="G3:G4"/>
    <mergeCell ref="H3:H4"/>
    <mergeCell ref="I3:I4"/>
    <mergeCell ref="A18:F18"/>
  </mergeCells>
  <phoneticPr fontId="0" type="noConversion"/>
  <pageMargins left="0.26" right="0.19" top="0.3" bottom="0.36" header="0.21" footer="0.21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>
      <selection activeCell="O22" sqref="O22"/>
    </sheetView>
  </sheetViews>
  <sheetFormatPr defaultRowHeight="15"/>
  <cols>
    <col min="1" max="1" width="6.7109375" customWidth="1"/>
    <col min="2" max="2" width="55.42578125" customWidth="1"/>
    <col min="3" max="3" width="46.28515625" customWidth="1"/>
    <col min="4" max="4" width="10.85546875" style="1" customWidth="1"/>
    <col min="5" max="5" width="10.7109375" style="1" customWidth="1"/>
    <col min="6" max="7" width="10.42578125" style="1" customWidth="1"/>
    <col min="8" max="8" width="9.7109375" style="1" customWidth="1"/>
    <col min="9" max="10" width="9.140625" style="1"/>
    <col min="11" max="11" width="12.5703125" style="1" customWidth="1"/>
    <col min="12" max="12" width="14.5703125" style="1" customWidth="1"/>
    <col min="13" max="13" width="12.7109375" style="1" customWidth="1"/>
    <col min="14" max="14" width="12.5703125" style="1" customWidth="1"/>
    <col min="15" max="15" width="12.85546875" style="1" customWidth="1"/>
    <col min="16" max="16" width="15.5703125" style="1" customWidth="1"/>
  </cols>
  <sheetData>
    <row r="1" spans="1:16">
      <c r="A1" s="337" t="s">
        <v>276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6">
      <c r="A2" s="338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>
      <c r="A3" s="342" t="s">
        <v>1</v>
      </c>
      <c r="B3" s="281" t="s">
        <v>277</v>
      </c>
      <c r="C3" s="344" t="s">
        <v>3</v>
      </c>
      <c r="D3" s="340" t="s">
        <v>278</v>
      </c>
      <c r="E3" s="340" t="s">
        <v>279</v>
      </c>
      <c r="F3" s="340" t="s">
        <v>280</v>
      </c>
      <c r="G3" s="340" t="s">
        <v>281</v>
      </c>
      <c r="H3" s="340" t="s">
        <v>282</v>
      </c>
      <c r="I3" s="340" t="s">
        <v>283</v>
      </c>
      <c r="J3" s="340" t="s">
        <v>284</v>
      </c>
      <c r="K3" s="340" t="s">
        <v>285</v>
      </c>
      <c r="L3" s="340" t="s">
        <v>286</v>
      </c>
      <c r="M3" s="340" t="s">
        <v>287</v>
      </c>
      <c r="N3" s="340" t="s">
        <v>288</v>
      </c>
      <c r="O3" s="340" t="s">
        <v>289</v>
      </c>
      <c r="P3" s="340" t="s">
        <v>290</v>
      </c>
    </row>
    <row r="4" spans="1:16">
      <c r="A4" s="343"/>
      <c r="B4" s="286" t="s">
        <v>4</v>
      </c>
      <c r="C4" s="344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5" spans="1:16">
      <c r="A5" s="339" t="s">
        <v>10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</row>
    <row r="6" spans="1:16">
      <c r="A6" s="9">
        <v>1</v>
      </c>
      <c r="B6" s="53" t="s">
        <v>16</v>
      </c>
      <c r="C6" s="9" t="s">
        <v>15</v>
      </c>
      <c r="D6" s="48">
        <v>26970</v>
      </c>
      <c r="E6" s="48">
        <v>22794</v>
      </c>
      <c r="F6" s="48">
        <v>23911</v>
      </c>
      <c r="G6" s="48">
        <v>21425</v>
      </c>
      <c r="H6" s="48">
        <v>20843</v>
      </c>
      <c r="I6" s="48">
        <v>21772</v>
      </c>
      <c r="J6" s="48">
        <v>22860</v>
      </c>
      <c r="K6" s="48">
        <v>23751</v>
      </c>
      <c r="L6" s="48">
        <v>20935</v>
      </c>
      <c r="M6" s="48">
        <v>27123</v>
      </c>
      <c r="N6" s="48">
        <v>26758</v>
      </c>
      <c r="O6" s="48">
        <v>31741</v>
      </c>
      <c r="P6" s="48">
        <f t="shared" ref="P6:P12" si="0">SUM(D6:O6)</f>
        <v>290883</v>
      </c>
    </row>
    <row r="7" spans="1:16">
      <c r="A7" s="9">
        <v>2</v>
      </c>
      <c r="B7" s="53" t="s">
        <v>16</v>
      </c>
      <c r="C7" s="9" t="s">
        <v>17</v>
      </c>
      <c r="D7" s="139">
        <v>33</v>
      </c>
      <c r="E7" s="139">
        <v>29</v>
      </c>
      <c r="F7" s="139">
        <v>32</v>
      </c>
      <c r="G7" s="139">
        <v>26</v>
      </c>
      <c r="H7" s="139">
        <v>24</v>
      </c>
      <c r="I7" s="139">
        <v>22</v>
      </c>
      <c r="J7" s="139">
        <v>20</v>
      </c>
      <c r="K7" s="139">
        <v>20</v>
      </c>
      <c r="L7" s="139">
        <v>25</v>
      </c>
      <c r="M7" s="139">
        <v>29</v>
      </c>
      <c r="N7" s="139">
        <v>31</v>
      </c>
      <c r="O7" s="139">
        <v>33</v>
      </c>
      <c r="P7" s="139">
        <f t="shared" si="0"/>
        <v>324</v>
      </c>
    </row>
    <row r="8" spans="1:16">
      <c r="A8" s="9">
        <f t="shared" ref="A8:A11" si="1">A7+1</f>
        <v>3</v>
      </c>
      <c r="B8" s="53" t="s">
        <v>16</v>
      </c>
      <c r="C8" s="9" t="s">
        <v>18</v>
      </c>
      <c r="D8" s="48">
        <v>626</v>
      </c>
      <c r="E8" s="48">
        <v>743</v>
      </c>
      <c r="F8" s="48">
        <v>3346</v>
      </c>
      <c r="G8" s="48">
        <v>2569</v>
      </c>
      <c r="H8" s="48">
        <v>878</v>
      </c>
      <c r="I8" s="48">
        <v>709</v>
      </c>
      <c r="J8" s="48">
        <v>233</v>
      </c>
      <c r="K8" s="48">
        <v>359</v>
      </c>
      <c r="L8" s="48">
        <v>249</v>
      </c>
      <c r="M8" s="48">
        <v>281</v>
      </c>
      <c r="N8" s="48">
        <v>133</v>
      </c>
      <c r="O8" s="48">
        <v>325</v>
      </c>
      <c r="P8" s="48">
        <f t="shared" si="0"/>
        <v>10451</v>
      </c>
    </row>
    <row r="9" spans="1:16">
      <c r="A9" s="9">
        <f t="shared" si="1"/>
        <v>4</v>
      </c>
      <c r="B9" s="53" t="s">
        <v>16</v>
      </c>
      <c r="C9" s="9" t="s">
        <v>19</v>
      </c>
      <c r="D9" s="139">
        <v>29</v>
      </c>
      <c r="E9" s="139">
        <v>1084</v>
      </c>
      <c r="F9" s="139">
        <v>90</v>
      </c>
      <c r="G9" s="139">
        <v>0</v>
      </c>
      <c r="H9" s="139">
        <v>7</v>
      </c>
      <c r="I9" s="139">
        <v>0</v>
      </c>
      <c r="J9" s="139">
        <v>0</v>
      </c>
      <c r="K9" s="139">
        <v>61</v>
      </c>
      <c r="L9" s="139">
        <v>114</v>
      </c>
      <c r="M9" s="139">
        <v>327</v>
      </c>
      <c r="N9" s="139">
        <v>1124</v>
      </c>
      <c r="O9" s="139">
        <v>32</v>
      </c>
      <c r="P9" s="139">
        <f t="shared" si="0"/>
        <v>2868</v>
      </c>
    </row>
    <row r="10" spans="1:16">
      <c r="A10" s="9">
        <v>5</v>
      </c>
      <c r="B10" s="53" t="s">
        <v>21</v>
      </c>
      <c r="C10" s="46" t="s">
        <v>23</v>
      </c>
      <c r="D10" s="139">
        <v>13610</v>
      </c>
      <c r="E10" s="139">
        <v>13032</v>
      </c>
      <c r="F10" s="139">
        <v>13684</v>
      </c>
      <c r="G10" s="139">
        <v>12202</v>
      </c>
      <c r="H10" s="139">
        <v>10684</v>
      </c>
      <c r="I10" s="139">
        <v>10115</v>
      </c>
      <c r="J10" s="139">
        <v>10434</v>
      </c>
      <c r="K10" s="139">
        <v>10582</v>
      </c>
      <c r="L10" s="139">
        <v>10761</v>
      </c>
      <c r="M10" s="139">
        <v>14051</v>
      </c>
      <c r="N10" s="139">
        <v>14443</v>
      </c>
      <c r="O10" s="139">
        <v>14369</v>
      </c>
      <c r="P10" s="139">
        <f t="shared" si="0"/>
        <v>147967</v>
      </c>
    </row>
    <row r="11" spans="1:16">
      <c r="A11" s="9">
        <f t="shared" si="1"/>
        <v>6</v>
      </c>
      <c r="B11" s="53" t="s">
        <v>24</v>
      </c>
      <c r="C11" s="46" t="s">
        <v>26</v>
      </c>
      <c r="D11" s="139">
        <v>12901</v>
      </c>
      <c r="E11" s="139">
        <v>13146</v>
      </c>
      <c r="F11" s="139">
        <v>13966</v>
      </c>
      <c r="G11" s="139">
        <v>14639</v>
      </c>
      <c r="H11" s="139">
        <v>16147</v>
      </c>
      <c r="I11" s="139">
        <v>17239</v>
      </c>
      <c r="J11" s="139">
        <v>17337</v>
      </c>
      <c r="K11" s="139">
        <v>16773</v>
      </c>
      <c r="L11" s="139">
        <v>16100</v>
      </c>
      <c r="M11" s="139">
        <v>15732</v>
      </c>
      <c r="N11" s="139">
        <v>13779</v>
      </c>
      <c r="O11" s="139">
        <v>12386</v>
      </c>
      <c r="P11" s="139">
        <f t="shared" si="0"/>
        <v>180145</v>
      </c>
    </row>
    <row r="12" spans="1:16">
      <c r="A12" s="9">
        <v>7</v>
      </c>
      <c r="B12" s="53" t="s">
        <v>16</v>
      </c>
      <c r="C12" s="46" t="s">
        <v>20</v>
      </c>
      <c r="D12" s="48">
        <v>4820</v>
      </c>
      <c r="E12" s="48">
        <v>5498</v>
      </c>
      <c r="F12" s="48">
        <v>10684</v>
      </c>
      <c r="G12" s="48">
        <v>7829</v>
      </c>
      <c r="H12" s="48">
        <v>4180</v>
      </c>
      <c r="I12" s="48">
        <v>3785</v>
      </c>
      <c r="J12" s="48">
        <v>2328</v>
      </c>
      <c r="K12" s="48">
        <v>2206</v>
      </c>
      <c r="L12" s="48">
        <v>2188</v>
      </c>
      <c r="M12" s="48">
        <v>3358</v>
      </c>
      <c r="N12" s="48">
        <v>3327</v>
      </c>
      <c r="O12" s="48">
        <v>4224</v>
      </c>
      <c r="P12" s="48">
        <f t="shared" si="0"/>
        <v>54427</v>
      </c>
    </row>
    <row r="13" spans="1:16">
      <c r="A13" s="9">
        <v>8</v>
      </c>
      <c r="B13" s="53" t="s">
        <v>16</v>
      </c>
      <c r="C13" s="46" t="s">
        <v>27</v>
      </c>
      <c r="D13" s="139">
        <v>14250</v>
      </c>
      <c r="E13" s="139">
        <v>11100</v>
      </c>
      <c r="F13" s="139">
        <v>13000</v>
      </c>
      <c r="G13" s="139">
        <v>13800</v>
      </c>
      <c r="H13" s="139">
        <v>11750</v>
      </c>
      <c r="I13" s="139">
        <v>15000</v>
      </c>
      <c r="J13" s="139">
        <v>13100</v>
      </c>
      <c r="K13" s="139">
        <v>15500</v>
      </c>
      <c r="L13" s="139">
        <v>7500</v>
      </c>
      <c r="M13" s="139">
        <v>9700</v>
      </c>
      <c r="N13" s="139">
        <v>11600</v>
      </c>
      <c r="O13" s="139">
        <v>13000</v>
      </c>
      <c r="P13" s="139">
        <f>SUM(D13:O13)</f>
        <v>149300</v>
      </c>
    </row>
    <row r="14" spans="1:16">
      <c r="A14" s="9">
        <v>9</v>
      </c>
      <c r="B14" s="53" t="s">
        <v>291</v>
      </c>
      <c r="C14" s="9" t="s">
        <v>29</v>
      </c>
      <c r="D14" s="48">
        <v>7287</v>
      </c>
      <c r="E14" s="48">
        <v>5861</v>
      </c>
      <c r="F14" s="48">
        <v>6529</v>
      </c>
      <c r="G14" s="48">
        <v>4192</v>
      </c>
      <c r="H14" s="48">
        <v>3400</v>
      </c>
      <c r="I14" s="48">
        <v>2997</v>
      </c>
      <c r="J14" s="48">
        <v>1671</v>
      </c>
      <c r="K14" s="48">
        <v>2235</v>
      </c>
      <c r="L14" s="48">
        <v>3062</v>
      </c>
      <c r="M14" s="48">
        <v>5725</v>
      </c>
      <c r="N14" s="48">
        <v>6428</v>
      </c>
      <c r="O14" s="48">
        <v>6579</v>
      </c>
      <c r="P14" s="48">
        <f>SUM(D14:O14)</f>
        <v>55966</v>
      </c>
    </row>
    <row r="15" spans="1:16">
      <c r="A15" s="9">
        <v>10</v>
      </c>
      <c r="B15" s="53" t="s">
        <v>291</v>
      </c>
      <c r="C15" s="9" t="s">
        <v>30</v>
      </c>
      <c r="D15" s="48">
        <v>2500</v>
      </c>
      <c r="E15" s="48">
        <v>2500</v>
      </c>
      <c r="F15" s="48">
        <v>2500</v>
      </c>
      <c r="G15" s="48">
        <v>2500</v>
      </c>
      <c r="H15" s="48">
        <v>2500</v>
      </c>
      <c r="I15" s="48">
        <v>2500</v>
      </c>
      <c r="J15" s="48">
        <v>2500</v>
      </c>
      <c r="K15" s="48">
        <v>2500</v>
      </c>
      <c r="L15" s="48">
        <v>2500</v>
      </c>
      <c r="M15" s="48">
        <v>2500</v>
      </c>
      <c r="N15" s="48">
        <v>2500</v>
      </c>
      <c r="O15" s="48">
        <v>2500</v>
      </c>
      <c r="P15" s="48">
        <f>SUM(D15:O15)</f>
        <v>30000</v>
      </c>
    </row>
    <row r="16" spans="1:16">
      <c r="A16" s="9">
        <v>11</v>
      </c>
      <c r="B16" s="53" t="s">
        <v>291</v>
      </c>
      <c r="C16" s="9" t="s">
        <v>31</v>
      </c>
      <c r="D16" s="48">
        <v>6974</v>
      </c>
      <c r="E16" s="48">
        <v>6095</v>
      </c>
      <c r="F16" s="48">
        <v>5509</v>
      </c>
      <c r="G16" s="48">
        <v>4143</v>
      </c>
      <c r="H16" s="48">
        <v>3322</v>
      </c>
      <c r="I16" s="48">
        <v>3032</v>
      </c>
      <c r="J16" s="48">
        <v>2102</v>
      </c>
      <c r="K16" s="48">
        <v>3096</v>
      </c>
      <c r="L16" s="48">
        <v>3992</v>
      </c>
      <c r="M16" s="48">
        <v>5576</v>
      </c>
      <c r="N16" s="48">
        <v>6358</v>
      </c>
      <c r="O16" s="48">
        <v>6783</v>
      </c>
      <c r="P16" s="48">
        <f>SUM(D16:O16)</f>
        <v>56982</v>
      </c>
    </row>
    <row r="17" spans="1:18">
      <c r="A17" s="180">
        <v>12</v>
      </c>
      <c r="B17" s="53" t="s">
        <v>291</v>
      </c>
      <c r="C17" s="9" t="s">
        <v>32</v>
      </c>
      <c r="D17" s="48">
        <v>15000</v>
      </c>
      <c r="E17" s="48">
        <v>15000</v>
      </c>
      <c r="F17" s="48">
        <v>15000</v>
      </c>
      <c r="G17" s="48">
        <v>15000</v>
      </c>
      <c r="H17" s="48">
        <v>15000</v>
      </c>
      <c r="I17" s="48">
        <v>10322</v>
      </c>
      <c r="J17" s="48">
        <v>9300</v>
      </c>
      <c r="K17" s="48">
        <v>9300</v>
      </c>
      <c r="L17" s="48">
        <v>15000</v>
      </c>
      <c r="M17" s="48">
        <v>15000</v>
      </c>
      <c r="N17" s="48">
        <v>15000</v>
      </c>
      <c r="O17" s="48">
        <v>15000</v>
      </c>
      <c r="P17" s="48">
        <f>SUM(D17:O17)</f>
        <v>163922</v>
      </c>
      <c r="R17" s="270"/>
    </row>
    <row r="18" spans="1:18">
      <c r="C18" s="140" t="s">
        <v>169</v>
      </c>
      <c r="D18" s="143">
        <f t="shared" ref="D18:P18" si="2">SUM(D6:D17)</f>
        <v>105000</v>
      </c>
      <c r="E18" s="143">
        <f t="shared" si="2"/>
        <v>96882</v>
      </c>
      <c r="F18" s="143">
        <f t="shared" si="2"/>
        <v>108251</v>
      </c>
      <c r="G18" s="143">
        <f t="shared" si="2"/>
        <v>98325</v>
      </c>
      <c r="H18" s="143">
        <f t="shared" si="2"/>
        <v>88735</v>
      </c>
      <c r="I18" s="143">
        <f t="shared" si="2"/>
        <v>87493</v>
      </c>
      <c r="J18" s="143">
        <f t="shared" si="2"/>
        <v>81885</v>
      </c>
      <c r="K18" s="143">
        <f t="shared" si="2"/>
        <v>86383</v>
      </c>
      <c r="L18" s="143">
        <f t="shared" si="2"/>
        <v>82426</v>
      </c>
      <c r="M18" s="143">
        <f t="shared" si="2"/>
        <v>99402</v>
      </c>
      <c r="N18" s="143">
        <f t="shared" si="2"/>
        <v>101481</v>
      </c>
      <c r="O18" s="143">
        <f t="shared" si="2"/>
        <v>106972</v>
      </c>
      <c r="P18" s="143">
        <f t="shared" si="2"/>
        <v>1143235</v>
      </c>
    </row>
  </sheetData>
  <mergeCells count="17">
    <mergeCell ref="C3:C4"/>
    <mergeCell ref="A1:P2"/>
    <mergeCell ref="A5:P5"/>
    <mergeCell ref="D3:D4"/>
    <mergeCell ref="E3:E4"/>
    <mergeCell ref="F3:F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A3:A4"/>
  </mergeCells>
  <phoneticPr fontId="0" type="noConversion"/>
  <pageMargins left="0.21" right="0.19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topLeftCell="F1" workbookViewId="0">
      <selection activeCell="J12" sqref="J12"/>
    </sheetView>
  </sheetViews>
  <sheetFormatPr defaultColWidth="9.140625" defaultRowHeight="14.25"/>
  <cols>
    <col min="1" max="1" width="7.85546875" style="1" customWidth="1"/>
    <col min="2" max="2" width="8.140625" style="1" customWidth="1"/>
    <col min="3" max="3" width="20.28515625" style="1" customWidth="1"/>
    <col min="4" max="4" width="12.7109375" style="1" customWidth="1"/>
    <col min="5" max="5" width="9.140625" style="1"/>
    <col min="6" max="6" width="7.28515625" style="1" customWidth="1"/>
    <col min="7" max="7" width="17.5703125" style="1" customWidth="1"/>
    <col min="8" max="8" width="8" style="1" customWidth="1"/>
    <col min="9" max="9" width="21" style="1" customWidth="1"/>
    <col min="10" max="10" width="11.7109375" style="1" customWidth="1"/>
    <col min="11" max="11" width="7.28515625" style="1" customWidth="1"/>
    <col min="12" max="12" width="7.42578125" style="1" customWidth="1"/>
    <col min="13" max="13" width="46.42578125" style="1" customWidth="1"/>
    <col min="14" max="14" width="15.85546875" style="1" customWidth="1"/>
    <col min="15" max="15" width="17" style="1" customWidth="1"/>
    <col min="16" max="16384" width="9.140625" style="1"/>
  </cols>
  <sheetData>
    <row r="1" spans="1:15" ht="15" customHeight="1">
      <c r="A1" s="350" t="s">
        <v>292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15" customHeight="1">
      <c r="A2" s="338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ht="27.75" customHeight="1">
      <c r="A3" s="316" t="s">
        <v>1</v>
      </c>
      <c r="B3" s="318" t="s">
        <v>146</v>
      </c>
      <c r="C3" s="319"/>
      <c r="D3" s="319"/>
      <c r="E3" s="319"/>
      <c r="F3" s="320"/>
      <c r="G3" s="318" t="s">
        <v>293</v>
      </c>
      <c r="H3" s="319"/>
      <c r="I3" s="319"/>
      <c r="J3" s="319"/>
      <c r="K3" s="319"/>
      <c r="L3" s="320"/>
      <c r="M3" s="319" t="s">
        <v>3</v>
      </c>
      <c r="N3" s="316" t="s">
        <v>294</v>
      </c>
      <c r="O3" s="316" t="s">
        <v>148</v>
      </c>
    </row>
    <row r="4" spans="1:15" ht="29.25" customHeight="1">
      <c r="A4" s="352"/>
      <c r="B4" s="25" t="s">
        <v>5</v>
      </c>
      <c r="C4" s="25" t="s">
        <v>6</v>
      </c>
      <c r="D4" s="31" t="s">
        <v>7</v>
      </c>
      <c r="E4" s="32" t="s">
        <v>8</v>
      </c>
      <c r="F4" s="31" t="s">
        <v>9</v>
      </c>
      <c r="G4" s="25" t="s">
        <v>4</v>
      </c>
      <c r="H4" s="25" t="s">
        <v>5</v>
      </c>
      <c r="I4" s="25" t="s">
        <v>6</v>
      </c>
      <c r="J4" s="31" t="s">
        <v>7</v>
      </c>
      <c r="K4" s="32" t="s">
        <v>8</v>
      </c>
      <c r="L4" s="31" t="s">
        <v>9</v>
      </c>
      <c r="M4" s="319"/>
      <c r="N4" s="352"/>
      <c r="O4" s="352"/>
    </row>
    <row r="5" spans="1:15">
      <c r="A5" s="312" t="s">
        <v>10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</row>
    <row r="6" spans="1:15">
      <c r="A6" s="2">
        <v>1</v>
      </c>
      <c r="B6" s="16">
        <v>6800</v>
      </c>
      <c r="C6" s="17" t="s">
        <v>12</v>
      </c>
      <c r="D6" s="17" t="s">
        <v>295</v>
      </c>
      <c r="E6" s="18" t="s">
        <v>86</v>
      </c>
      <c r="F6" s="17">
        <v>1</v>
      </c>
      <c r="G6" s="17" t="s">
        <v>296</v>
      </c>
      <c r="H6" s="16">
        <v>6800</v>
      </c>
      <c r="I6" s="17" t="s">
        <v>12</v>
      </c>
      <c r="J6" s="17" t="s">
        <v>295</v>
      </c>
      <c r="K6" s="17" t="s">
        <v>86</v>
      </c>
      <c r="L6" s="17">
        <v>1</v>
      </c>
      <c r="M6" s="16" t="s">
        <v>297</v>
      </c>
      <c r="N6" s="28">
        <v>165000</v>
      </c>
      <c r="O6" s="16" t="s">
        <v>298</v>
      </c>
    </row>
    <row r="7" spans="1:15">
      <c r="A7" s="2">
        <v>2</v>
      </c>
      <c r="B7" s="3">
        <v>6800</v>
      </c>
      <c r="C7" s="4" t="s">
        <v>12</v>
      </c>
      <c r="D7" s="4" t="s">
        <v>295</v>
      </c>
      <c r="E7" s="5" t="s">
        <v>86</v>
      </c>
      <c r="F7" s="4">
        <v>1</v>
      </c>
      <c r="G7" s="4" t="s">
        <v>296</v>
      </c>
      <c r="H7" s="3">
        <v>6800</v>
      </c>
      <c r="I7" s="4" t="s">
        <v>12</v>
      </c>
      <c r="J7" s="4" t="s">
        <v>295</v>
      </c>
      <c r="K7" s="22" t="s">
        <v>86</v>
      </c>
      <c r="L7" s="4">
        <v>1</v>
      </c>
      <c r="M7" s="3" t="s">
        <v>299</v>
      </c>
      <c r="N7" s="29">
        <v>1463000</v>
      </c>
      <c r="O7" s="3" t="s">
        <v>298</v>
      </c>
    </row>
    <row r="8" spans="1:15">
      <c r="A8" s="345"/>
      <c r="B8" s="346"/>
      <c r="C8" s="346"/>
      <c r="D8" s="346"/>
      <c r="E8" s="346"/>
      <c r="F8" s="346"/>
      <c r="G8" s="346"/>
      <c r="H8" s="346"/>
      <c r="I8" s="346"/>
      <c r="J8" s="346"/>
      <c r="K8" s="347"/>
      <c r="L8" s="348" t="s">
        <v>169</v>
      </c>
      <c r="M8" s="349"/>
      <c r="N8" s="30">
        <f>SUM(N6:N7)</f>
        <v>1628000</v>
      </c>
      <c r="O8" s="27"/>
    </row>
  </sheetData>
  <mergeCells count="10">
    <mergeCell ref="A5:O5"/>
    <mergeCell ref="A8:K8"/>
    <mergeCell ref="L8:M8"/>
    <mergeCell ref="A1:O2"/>
    <mergeCell ref="A3:A4"/>
    <mergeCell ref="B3:F3"/>
    <mergeCell ref="G3:L3"/>
    <mergeCell ref="M3:M4"/>
    <mergeCell ref="N3:N4"/>
    <mergeCell ref="O3:O4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topLeftCell="D1" workbookViewId="0">
      <selection activeCell="S19" sqref="S19"/>
    </sheetView>
  </sheetViews>
  <sheetFormatPr defaultRowHeight="15"/>
  <cols>
    <col min="1" max="1" width="6.7109375" customWidth="1"/>
    <col min="2" max="2" width="26" customWidth="1"/>
    <col min="3" max="3" width="46.28515625" customWidth="1"/>
    <col min="4" max="4" width="10.85546875" style="1" customWidth="1"/>
    <col min="5" max="5" width="10.7109375" style="1" customWidth="1"/>
    <col min="6" max="7" width="10.42578125" style="1" customWidth="1"/>
    <col min="8" max="8" width="9.7109375" style="1" customWidth="1"/>
    <col min="9" max="10" width="9.140625" style="1"/>
    <col min="11" max="11" width="12.5703125" style="1" customWidth="1"/>
    <col min="12" max="12" width="14.5703125" style="1" customWidth="1"/>
    <col min="13" max="13" width="12.7109375" style="1" customWidth="1"/>
    <col min="14" max="14" width="12.5703125" style="1" customWidth="1"/>
    <col min="15" max="15" width="12.85546875" style="1" customWidth="1"/>
    <col min="16" max="16" width="15.5703125" style="1" customWidth="1"/>
  </cols>
  <sheetData>
    <row r="1" spans="1:16">
      <c r="A1" s="337" t="s">
        <v>300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6">
      <c r="A2" s="338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>
      <c r="A3" s="342" t="s">
        <v>1</v>
      </c>
      <c r="B3" s="281" t="s">
        <v>277</v>
      </c>
      <c r="C3" s="344" t="s">
        <v>3</v>
      </c>
      <c r="D3" s="340" t="s">
        <v>278</v>
      </c>
      <c r="E3" s="340" t="s">
        <v>279</v>
      </c>
      <c r="F3" s="340" t="s">
        <v>280</v>
      </c>
      <c r="G3" s="340" t="s">
        <v>281</v>
      </c>
      <c r="H3" s="340" t="s">
        <v>282</v>
      </c>
      <c r="I3" s="340" t="s">
        <v>283</v>
      </c>
      <c r="J3" s="340" t="s">
        <v>284</v>
      </c>
      <c r="K3" s="340" t="s">
        <v>285</v>
      </c>
      <c r="L3" s="340" t="s">
        <v>286</v>
      </c>
      <c r="M3" s="340" t="s">
        <v>287</v>
      </c>
      <c r="N3" s="340" t="s">
        <v>288</v>
      </c>
      <c r="O3" s="340" t="s">
        <v>289</v>
      </c>
      <c r="P3" s="340" t="s">
        <v>290</v>
      </c>
    </row>
    <row r="4" spans="1:16">
      <c r="A4" s="343"/>
      <c r="B4" s="286" t="s">
        <v>4</v>
      </c>
      <c r="C4" s="344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5" spans="1:16">
      <c r="A5" s="339" t="s">
        <v>10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</row>
    <row r="6" spans="1:16">
      <c r="A6" s="9">
        <v>1</v>
      </c>
      <c r="B6" s="53" t="s">
        <v>296</v>
      </c>
      <c r="C6" s="9" t="s">
        <v>297</v>
      </c>
      <c r="D6" s="10">
        <v>10000</v>
      </c>
      <c r="E6" s="10">
        <v>10000</v>
      </c>
      <c r="F6" s="10">
        <v>9000</v>
      </c>
      <c r="G6" s="10">
        <v>12000</v>
      </c>
      <c r="H6" s="10">
        <v>16000</v>
      </c>
      <c r="I6" s="10">
        <v>18000</v>
      </c>
      <c r="J6" s="10">
        <v>25000</v>
      </c>
      <c r="K6" s="10">
        <v>26000</v>
      </c>
      <c r="L6" s="10">
        <v>9000</v>
      </c>
      <c r="M6" s="10">
        <v>10000</v>
      </c>
      <c r="N6" s="10">
        <v>10000</v>
      </c>
      <c r="O6" s="10">
        <v>10000</v>
      </c>
      <c r="P6" s="144">
        <f>SUM(D6:O6)</f>
        <v>165000</v>
      </c>
    </row>
    <row r="7" spans="1:16">
      <c r="A7" s="9">
        <v>2</v>
      </c>
      <c r="B7" s="53" t="s">
        <v>296</v>
      </c>
      <c r="C7" s="9" t="s">
        <v>299</v>
      </c>
      <c r="D7" s="10">
        <v>154000</v>
      </c>
      <c r="E7" s="10">
        <v>146000</v>
      </c>
      <c r="F7" s="10">
        <v>155000</v>
      </c>
      <c r="G7" s="10">
        <v>140000</v>
      </c>
      <c r="H7" s="10">
        <v>115000</v>
      </c>
      <c r="I7" s="10">
        <v>82000</v>
      </c>
      <c r="J7" s="10">
        <v>85000</v>
      </c>
      <c r="K7" s="10">
        <v>85000</v>
      </c>
      <c r="L7" s="10">
        <v>95000</v>
      </c>
      <c r="M7" s="10">
        <v>125000</v>
      </c>
      <c r="N7" s="10">
        <v>130000</v>
      </c>
      <c r="O7" s="10">
        <v>151000</v>
      </c>
      <c r="P7" s="144">
        <f>SUM(D7:O7)</f>
        <v>1463000</v>
      </c>
    </row>
    <row r="8" spans="1:16">
      <c r="C8" s="140" t="s">
        <v>169</v>
      </c>
      <c r="D8" s="144">
        <f t="shared" ref="D8:P8" si="0">SUM(D6:D7)</f>
        <v>164000</v>
      </c>
      <c r="E8" s="144">
        <f t="shared" si="0"/>
        <v>156000</v>
      </c>
      <c r="F8" s="144">
        <f t="shared" si="0"/>
        <v>164000</v>
      </c>
      <c r="G8" s="144">
        <f t="shared" si="0"/>
        <v>152000</v>
      </c>
      <c r="H8" s="144">
        <f t="shared" si="0"/>
        <v>131000</v>
      </c>
      <c r="I8" s="144">
        <f t="shared" si="0"/>
        <v>100000</v>
      </c>
      <c r="J8" s="144">
        <f t="shared" si="0"/>
        <v>110000</v>
      </c>
      <c r="K8" s="144">
        <f t="shared" si="0"/>
        <v>111000</v>
      </c>
      <c r="L8" s="144">
        <f t="shared" si="0"/>
        <v>104000</v>
      </c>
      <c r="M8" s="144">
        <f t="shared" si="0"/>
        <v>135000</v>
      </c>
      <c r="N8" s="144">
        <f t="shared" si="0"/>
        <v>140000</v>
      </c>
      <c r="O8" s="144">
        <f t="shared" si="0"/>
        <v>161000</v>
      </c>
      <c r="P8" s="144">
        <f t="shared" si="0"/>
        <v>1628000</v>
      </c>
    </row>
  </sheetData>
  <mergeCells count="17">
    <mergeCell ref="A1:P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A5:P5"/>
    <mergeCell ref="K3:K4"/>
    <mergeCell ref="L3:L4"/>
    <mergeCell ref="M3:M4"/>
    <mergeCell ref="N3:N4"/>
    <mergeCell ref="O3:O4"/>
    <mergeCell ref="P3:P4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"/>
  <sheetViews>
    <sheetView topLeftCell="G1" workbookViewId="0">
      <selection activeCell="N10" sqref="N10"/>
    </sheetView>
  </sheetViews>
  <sheetFormatPr defaultColWidth="9.140625" defaultRowHeight="14.25"/>
  <cols>
    <col min="1" max="1" width="8.5703125" style="1" customWidth="1"/>
    <col min="2" max="2" width="8.7109375" style="1" customWidth="1"/>
    <col min="3" max="3" width="21.7109375" style="1" customWidth="1"/>
    <col min="4" max="4" width="10.7109375" style="1" customWidth="1"/>
    <col min="5" max="5" width="9.85546875" style="1" customWidth="1"/>
    <col min="6" max="6" width="9.140625" style="1"/>
    <col min="7" max="7" width="29.28515625" style="1" customWidth="1"/>
    <col min="8" max="8" width="9.140625" style="1"/>
    <col min="9" max="9" width="21.7109375" style="1" customWidth="1"/>
    <col min="10" max="10" width="10.42578125" style="1" customWidth="1"/>
    <col min="11" max="11" width="8.42578125" style="1" customWidth="1"/>
    <col min="12" max="12" width="9.140625" style="1"/>
    <col min="13" max="13" width="44.5703125" style="1" customWidth="1"/>
    <col min="14" max="14" width="13.85546875" style="1" customWidth="1"/>
    <col min="15" max="15" width="15" style="1" customWidth="1"/>
    <col min="16" max="16384" width="9.140625" style="1"/>
  </cols>
  <sheetData>
    <row r="1" spans="1:15" ht="15" customHeight="1">
      <c r="A1" s="350" t="s">
        <v>301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15" customHeight="1">
      <c r="A2" s="338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ht="21" customHeight="1">
      <c r="A3" s="316" t="s">
        <v>1</v>
      </c>
      <c r="B3" s="318" t="s">
        <v>146</v>
      </c>
      <c r="C3" s="319"/>
      <c r="D3" s="319"/>
      <c r="E3" s="319"/>
      <c r="F3" s="320"/>
      <c r="G3" s="318" t="s">
        <v>293</v>
      </c>
      <c r="H3" s="319"/>
      <c r="I3" s="319"/>
      <c r="J3" s="319"/>
      <c r="K3" s="319"/>
      <c r="L3" s="320"/>
      <c r="M3" s="319" t="s">
        <v>302</v>
      </c>
      <c r="N3" s="316" t="s">
        <v>294</v>
      </c>
      <c r="O3" s="316" t="s">
        <v>148</v>
      </c>
    </row>
    <row r="4" spans="1:15" ht="24" customHeight="1">
      <c r="A4" s="352"/>
      <c r="B4" s="286" t="s">
        <v>5</v>
      </c>
      <c r="C4" s="286" t="s">
        <v>6</v>
      </c>
      <c r="D4" s="31" t="s">
        <v>7</v>
      </c>
      <c r="E4" s="32" t="s">
        <v>8</v>
      </c>
      <c r="F4" s="31" t="s">
        <v>9</v>
      </c>
      <c r="G4" s="286" t="s">
        <v>4</v>
      </c>
      <c r="H4" s="286" t="s">
        <v>5</v>
      </c>
      <c r="I4" s="286" t="s">
        <v>6</v>
      </c>
      <c r="J4" s="31" t="s">
        <v>7</v>
      </c>
      <c r="K4" s="32" t="s">
        <v>8</v>
      </c>
      <c r="L4" s="31" t="s">
        <v>9</v>
      </c>
      <c r="M4" s="319"/>
      <c r="N4" s="352"/>
      <c r="O4" s="352"/>
    </row>
    <row r="5" spans="1:15">
      <c r="A5" s="282">
        <v>1</v>
      </c>
      <c r="B5" s="9" t="s">
        <v>149</v>
      </c>
      <c r="C5" s="10" t="s">
        <v>12</v>
      </c>
      <c r="D5" s="10" t="s">
        <v>13</v>
      </c>
      <c r="E5" s="11" t="s">
        <v>14</v>
      </c>
      <c r="F5" s="9" t="s">
        <v>151</v>
      </c>
      <c r="G5" s="10" t="s">
        <v>16</v>
      </c>
      <c r="H5" s="9">
        <v>6800</v>
      </c>
      <c r="I5" s="10" t="s">
        <v>12</v>
      </c>
      <c r="J5" s="10" t="s">
        <v>13</v>
      </c>
      <c r="K5" s="11" t="s">
        <v>14</v>
      </c>
      <c r="L5" s="10">
        <v>1</v>
      </c>
      <c r="M5" s="9" t="s">
        <v>303</v>
      </c>
      <c r="N5" s="45">
        <v>1200000</v>
      </c>
      <c r="O5" s="9" t="s">
        <v>304</v>
      </c>
    </row>
  </sheetData>
  <mergeCells count="7">
    <mergeCell ref="A1:O2"/>
    <mergeCell ref="A3:A4"/>
    <mergeCell ref="B3:F3"/>
    <mergeCell ref="G3:L3"/>
    <mergeCell ref="M3:M4"/>
    <mergeCell ref="N3:N4"/>
    <mergeCell ref="O3:O4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topLeftCell="A19" workbookViewId="0">
      <selection sqref="A1:D20"/>
    </sheetView>
  </sheetViews>
  <sheetFormatPr defaultColWidth="9.140625" defaultRowHeight="14.25"/>
  <cols>
    <col min="1" max="1" width="7.7109375" style="1" customWidth="1"/>
    <col min="2" max="2" width="50.140625" style="1" customWidth="1"/>
    <col min="3" max="3" width="16.85546875" style="1" customWidth="1"/>
    <col min="4" max="4" width="15.140625" style="1" customWidth="1"/>
    <col min="5" max="16384" width="9.140625" style="1"/>
  </cols>
  <sheetData>
    <row r="1" spans="1:4" ht="15" customHeight="1">
      <c r="A1" s="355" t="s">
        <v>305</v>
      </c>
      <c r="B1" s="356"/>
      <c r="C1" s="356"/>
      <c r="D1" s="357"/>
    </row>
    <row r="2" spans="1:4" ht="29.25" customHeight="1">
      <c r="A2" s="358"/>
      <c r="B2" s="359"/>
      <c r="C2" s="359"/>
      <c r="D2" s="360"/>
    </row>
    <row r="3" spans="1:4" ht="15" customHeight="1">
      <c r="A3" s="316" t="s">
        <v>1</v>
      </c>
      <c r="B3" s="353" t="s">
        <v>4</v>
      </c>
      <c r="C3" s="316" t="s">
        <v>294</v>
      </c>
      <c r="D3" s="316" t="s">
        <v>148</v>
      </c>
    </row>
    <row r="4" spans="1:4" ht="34.5" customHeight="1">
      <c r="A4" s="352"/>
      <c r="B4" s="354"/>
      <c r="C4" s="352"/>
      <c r="D4" s="352"/>
    </row>
    <row r="5" spans="1:4">
      <c r="A5" s="312"/>
      <c r="B5" s="313"/>
      <c r="C5" s="313"/>
      <c r="D5" s="313"/>
    </row>
    <row r="6" spans="1:4">
      <c r="A6" s="16">
        <v>1</v>
      </c>
      <c r="B6" s="17" t="s">
        <v>306</v>
      </c>
      <c r="C6" s="28">
        <f>'I. HMVHÖ fogyasztások'!H18</f>
        <v>1143235</v>
      </c>
      <c r="D6" s="16" t="s">
        <v>298</v>
      </c>
    </row>
    <row r="7" spans="1:4">
      <c r="A7" s="21">
        <v>2</v>
      </c>
      <c r="B7" s="22" t="s">
        <v>306</v>
      </c>
      <c r="C7" s="29">
        <f>'I. HMVHÖ fogyasztások'!H117</f>
        <v>554056</v>
      </c>
      <c r="D7" s="21" t="s">
        <v>307</v>
      </c>
    </row>
    <row r="8" spans="1:4">
      <c r="A8" s="3"/>
      <c r="B8" s="33" t="s">
        <v>169</v>
      </c>
      <c r="C8" s="34">
        <f>SUM(C6:C7)</f>
        <v>1697291</v>
      </c>
      <c r="D8" s="3"/>
    </row>
    <row r="9" spans="1:4">
      <c r="A9" s="312"/>
      <c r="B9" s="313"/>
      <c r="C9" s="313"/>
      <c r="D9" s="313"/>
    </row>
    <row r="10" spans="1:4">
      <c r="A10" s="16">
        <v>1</v>
      </c>
      <c r="B10" s="17" t="s">
        <v>296</v>
      </c>
      <c r="C10" s="28">
        <f>'II. Hód-Fürdő alapadatok'!N8</f>
        <v>1628000</v>
      </c>
      <c r="D10" s="16" t="s">
        <v>298</v>
      </c>
    </row>
    <row r="11" spans="1:4">
      <c r="A11" s="21">
        <v>2</v>
      </c>
      <c r="B11" s="22" t="s">
        <v>296</v>
      </c>
      <c r="C11" s="29">
        <v>0</v>
      </c>
      <c r="D11" s="21" t="s">
        <v>307</v>
      </c>
    </row>
    <row r="12" spans="1:4">
      <c r="A12" s="21"/>
      <c r="B12" s="35" t="s">
        <v>169</v>
      </c>
      <c r="C12" s="36">
        <f>SUM(C10:C11)</f>
        <v>1628000</v>
      </c>
      <c r="D12" s="21"/>
    </row>
    <row r="13" spans="1:4" s="5" customFormat="1">
      <c r="A13" s="180"/>
      <c r="C13" s="181"/>
      <c r="D13" s="180"/>
    </row>
    <row r="14" spans="1:4">
      <c r="A14" s="282">
        <v>1</v>
      </c>
      <c r="B14" s="10" t="s">
        <v>308</v>
      </c>
      <c r="C14" s="45">
        <f>'V. Közvilágítás alapadatok'!N5</f>
        <v>1200000</v>
      </c>
      <c r="D14" s="9" t="s">
        <v>304</v>
      </c>
    </row>
    <row r="15" spans="1:4">
      <c r="A15" s="9"/>
      <c r="B15" s="182" t="s">
        <v>169</v>
      </c>
      <c r="C15" s="30">
        <f>SUM(C14)</f>
        <v>1200000</v>
      </c>
      <c r="D15" s="9"/>
    </row>
    <row r="16" spans="1:4">
      <c r="A16" s="180"/>
      <c r="B16" s="5"/>
      <c r="C16" s="181"/>
      <c r="D16" s="180"/>
    </row>
    <row r="17" spans="1:4">
      <c r="A17" s="15">
        <v>1</v>
      </c>
      <c r="B17" s="17" t="s">
        <v>309</v>
      </c>
      <c r="C17" s="28">
        <f>C10+C6</f>
        <v>2771235</v>
      </c>
      <c r="D17" s="16" t="s">
        <v>298</v>
      </c>
    </row>
    <row r="18" spans="1:4">
      <c r="A18" s="2">
        <v>2</v>
      </c>
      <c r="B18" s="4" t="s">
        <v>309</v>
      </c>
      <c r="C18" s="8">
        <f>C7+C11</f>
        <v>554056</v>
      </c>
      <c r="D18" s="3" t="s">
        <v>307</v>
      </c>
    </row>
    <row r="19" spans="1:4">
      <c r="A19" s="20">
        <v>3</v>
      </c>
      <c r="B19" s="22" t="s">
        <v>309</v>
      </c>
      <c r="C19" s="29">
        <f>SUM(C14)</f>
        <v>1200000</v>
      </c>
      <c r="D19" s="21" t="s">
        <v>304</v>
      </c>
    </row>
    <row r="20" spans="1:4">
      <c r="A20" s="20"/>
      <c r="B20" s="35" t="s">
        <v>310</v>
      </c>
      <c r="C20" s="36">
        <f>SUM(C17:C19)</f>
        <v>4525291</v>
      </c>
      <c r="D20" s="21"/>
    </row>
    <row r="23" spans="1:4">
      <c r="A23" s="361" t="s">
        <v>311</v>
      </c>
      <c r="B23" s="361"/>
      <c r="C23" s="361"/>
      <c r="D23" s="361"/>
    </row>
    <row r="24" spans="1:4" ht="30.75" customHeight="1">
      <c r="A24" s="361"/>
      <c r="B24" s="361"/>
      <c r="C24" s="361"/>
      <c r="D24" s="361"/>
    </row>
    <row r="25" spans="1:4">
      <c r="A25" s="316" t="s">
        <v>1</v>
      </c>
      <c r="B25" s="353" t="s">
        <v>4</v>
      </c>
      <c r="C25" s="316" t="s">
        <v>294</v>
      </c>
      <c r="D25" s="316" t="s">
        <v>148</v>
      </c>
    </row>
    <row r="26" spans="1:4">
      <c r="A26" s="352"/>
      <c r="B26" s="354"/>
      <c r="C26" s="352"/>
      <c r="D26" s="352"/>
    </row>
    <row r="27" spans="1:4">
      <c r="A27" s="312"/>
      <c r="B27" s="313"/>
      <c r="C27" s="313"/>
      <c r="D27" s="313"/>
    </row>
    <row r="28" spans="1:4">
      <c r="A28" s="16">
        <v>1</v>
      </c>
      <c r="B28" s="17" t="s">
        <v>306</v>
      </c>
      <c r="C28" s="28">
        <f>0.8*C6</f>
        <v>914588</v>
      </c>
      <c r="D28" s="16" t="s">
        <v>298</v>
      </c>
    </row>
    <row r="29" spans="1:4">
      <c r="A29" s="21">
        <v>2</v>
      </c>
      <c r="B29" s="22" t="s">
        <v>306</v>
      </c>
      <c r="C29" s="45">
        <f>0.8*C7</f>
        <v>443244.80000000005</v>
      </c>
      <c r="D29" s="21" t="s">
        <v>307</v>
      </c>
    </row>
    <row r="30" spans="1:4">
      <c r="A30" s="3"/>
      <c r="B30" s="33" t="s">
        <v>169</v>
      </c>
      <c r="C30" s="34">
        <f>SUM(C28:C29)</f>
        <v>1357832.8</v>
      </c>
      <c r="D30" s="3"/>
    </row>
    <row r="31" spans="1:4">
      <c r="A31" s="312"/>
      <c r="B31" s="313"/>
      <c r="C31" s="313"/>
      <c r="D31" s="313"/>
    </row>
    <row r="32" spans="1:4">
      <c r="A32" s="16">
        <v>1</v>
      </c>
      <c r="B32" s="17" t="s">
        <v>296</v>
      </c>
      <c r="C32" s="28">
        <f>0.8*C10</f>
        <v>1302400</v>
      </c>
      <c r="D32" s="16" t="s">
        <v>298</v>
      </c>
    </row>
    <row r="33" spans="1:4">
      <c r="A33" s="21">
        <v>2</v>
      </c>
      <c r="B33" s="22" t="s">
        <v>296</v>
      </c>
      <c r="C33" s="29">
        <v>0</v>
      </c>
      <c r="D33" s="21" t="s">
        <v>307</v>
      </c>
    </row>
    <row r="34" spans="1:4">
      <c r="A34" s="21"/>
      <c r="B34" s="35" t="s">
        <v>169</v>
      </c>
      <c r="C34" s="36">
        <f>SUM(C32:C33)</f>
        <v>1302400</v>
      </c>
      <c r="D34" s="21"/>
    </row>
    <row r="35" spans="1:4">
      <c r="A35" s="180"/>
      <c r="B35" s="5"/>
      <c r="C35" s="181"/>
      <c r="D35" s="180"/>
    </row>
    <row r="36" spans="1:4">
      <c r="A36" s="282">
        <v>1</v>
      </c>
      <c r="B36" s="10" t="s">
        <v>308</v>
      </c>
      <c r="C36" s="45">
        <f>0.9*C14</f>
        <v>1080000</v>
      </c>
      <c r="D36" s="9" t="s">
        <v>304</v>
      </c>
    </row>
    <row r="37" spans="1:4">
      <c r="A37" s="9"/>
      <c r="B37" s="182" t="s">
        <v>169</v>
      </c>
      <c r="C37" s="30">
        <f>SUM(C36)</f>
        <v>1080000</v>
      </c>
      <c r="D37" s="9"/>
    </row>
    <row r="38" spans="1:4">
      <c r="A38" s="180"/>
      <c r="B38" s="5"/>
      <c r="C38" s="181"/>
      <c r="D38" s="180"/>
    </row>
    <row r="39" spans="1:4">
      <c r="A39" s="15">
        <v>1</v>
      </c>
      <c r="B39" s="17" t="s">
        <v>309</v>
      </c>
      <c r="C39" s="28">
        <f>C32+C28</f>
        <v>2216988</v>
      </c>
      <c r="D39" s="16" t="s">
        <v>298</v>
      </c>
    </row>
    <row r="40" spans="1:4">
      <c r="A40" s="2">
        <v>2</v>
      </c>
      <c r="B40" s="4" t="s">
        <v>309</v>
      </c>
      <c r="C40" s="8">
        <f>C29+C33</f>
        <v>443244.80000000005</v>
      </c>
      <c r="D40" s="3" t="s">
        <v>307</v>
      </c>
    </row>
    <row r="41" spans="1:4">
      <c r="A41" s="20">
        <v>3</v>
      </c>
      <c r="B41" s="22" t="s">
        <v>309</v>
      </c>
      <c r="C41" s="29">
        <f>+C36</f>
        <v>1080000</v>
      </c>
      <c r="D41" s="21" t="s">
        <v>304</v>
      </c>
    </row>
    <row r="42" spans="1:4">
      <c r="A42" s="20"/>
      <c r="B42" s="35" t="s">
        <v>310</v>
      </c>
      <c r="C42" s="36">
        <f>SUM(C39:C41)</f>
        <v>3740232.8</v>
      </c>
      <c r="D42" s="21"/>
    </row>
  </sheetData>
  <mergeCells count="14">
    <mergeCell ref="A27:D27"/>
    <mergeCell ref="A31:D31"/>
    <mergeCell ref="A23:D24"/>
    <mergeCell ref="A25:A26"/>
    <mergeCell ref="B25:B26"/>
    <mergeCell ref="C25:C26"/>
    <mergeCell ref="D25:D26"/>
    <mergeCell ref="A5:D5"/>
    <mergeCell ref="A9:D9"/>
    <mergeCell ref="B3:B4"/>
    <mergeCell ref="A1:D2"/>
    <mergeCell ref="A3:A4"/>
    <mergeCell ref="C3:C4"/>
    <mergeCell ref="D3:D4"/>
  </mergeCells>
  <phoneticPr fontId="0" type="noConversion"/>
  <pageMargins left="0.55000000000000004" right="0.2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5"/>
  <sheetViews>
    <sheetView topLeftCell="A133" zoomScaleNormal="100" workbookViewId="0">
      <selection activeCell="L166" sqref="L166"/>
    </sheetView>
  </sheetViews>
  <sheetFormatPr defaultColWidth="8.85546875" defaultRowHeight="15"/>
  <cols>
    <col min="1" max="1" width="4.85546875" style="195" bestFit="1" customWidth="1"/>
    <col min="2" max="2" width="20.140625" style="195" customWidth="1"/>
    <col min="3" max="3" width="6.5703125" style="195" bestFit="1" customWidth="1"/>
    <col min="4" max="4" width="19.42578125" style="195" customWidth="1"/>
    <col min="5" max="5" width="11.85546875" style="195" bestFit="1" customWidth="1"/>
    <col min="6" max="6" width="7.28515625" style="195" bestFit="1" customWidth="1"/>
    <col min="7" max="7" width="6.28515625" style="195" bestFit="1" customWidth="1"/>
    <col min="8" max="8" width="42.5703125" style="195" customWidth="1"/>
    <col min="9" max="9" width="6.85546875" style="195" customWidth="1"/>
    <col min="10" max="10" width="20" style="195" customWidth="1"/>
    <col min="11" max="11" width="28" style="195" customWidth="1"/>
    <col min="12" max="12" width="7.7109375" style="195" customWidth="1"/>
    <col min="13" max="13" width="12.7109375" style="195" customWidth="1"/>
    <col min="14" max="14" width="12.42578125" style="195" customWidth="1"/>
    <col min="15" max="15" width="26.7109375" style="195" customWidth="1"/>
    <col min="16" max="19" width="8.85546875" style="195"/>
    <col min="20" max="20" width="9.42578125" style="195" customWidth="1"/>
    <col min="21" max="16384" width="8.85546875" style="195"/>
  </cols>
  <sheetData>
    <row r="1" spans="1:19">
      <c r="A1" s="382" t="s">
        <v>0</v>
      </c>
      <c r="B1" s="382"/>
      <c r="C1" s="382"/>
      <c r="D1" s="382"/>
      <c r="E1" s="382"/>
      <c r="F1" s="382"/>
      <c r="G1" s="382"/>
      <c r="H1" s="382"/>
    </row>
    <row r="2" spans="1:19">
      <c r="A2" s="382"/>
      <c r="B2" s="382"/>
      <c r="C2" s="382"/>
      <c r="D2" s="382"/>
      <c r="E2" s="382"/>
      <c r="F2" s="382"/>
      <c r="G2" s="382"/>
      <c r="H2" s="382"/>
    </row>
    <row r="3" spans="1:19" ht="15" customHeight="1">
      <c r="A3" s="316" t="s">
        <v>312</v>
      </c>
      <c r="B3" s="318" t="s">
        <v>2</v>
      </c>
      <c r="C3" s="319"/>
      <c r="D3" s="319"/>
      <c r="E3" s="319"/>
      <c r="F3" s="319"/>
      <c r="G3" s="320"/>
      <c r="H3" s="320" t="s">
        <v>3</v>
      </c>
      <c r="I3" s="318" t="s">
        <v>146</v>
      </c>
      <c r="J3" s="319"/>
      <c r="K3" s="319"/>
      <c r="L3" s="319"/>
      <c r="M3" s="320"/>
      <c r="N3" s="380" t="s">
        <v>313</v>
      </c>
    </row>
    <row r="4" spans="1:19" ht="30" customHeight="1">
      <c r="A4" s="317"/>
      <c r="B4" s="25" t="s">
        <v>4</v>
      </c>
      <c r="C4" s="25" t="s">
        <v>5</v>
      </c>
      <c r="D4" s="25" t="s">
        <v>6</v>
      </c>
      <c r="E4" s="285" t="s">
        <v>7</v>
      </c>
      <c r="F4" s="26" t="s">
        <v>8</v>
      </c>
      <c r="G4" s="285" t="s">
        <v>9</v>
      </c>
      <c r="H4" s="321"/>
      <c r="I4" s="286" t="s">
        <v>5</v>
      </c>
      <c r="J4" s="286" t="s">
        <v>6</v>
      </c>
      <c r="K4" s="31" t="s">
        <v>7</v>
      </c>
      <c r="L4" s="32" t="s">
        <v>8</v>
      </c>
      <c r="M4" s="31" t="s">
        <v>9</v>
      </c>
      <c r="N4" s="381"/>
    </row>
    <row r="5" spans="1:19">
      <c r="A5" s="383" t="s">
        <v>10</v>
      </c>
      <c r="B5" s="384"/>
      <c r="C5" s="384"/>
      <c r="D5" s="384"/>
      <c r="E5" s="384"/>
      <c r="F5" s="384"/>
      <c r="G5" s="384"/>
      <c r="H5" s="384"/>
      <c r="I5" s="385"/>
      <c r="J5" s="385"/>
      <c r="K5" s="385"/>
      <c r="L5" s="385"/>
      <c r="M5" s="385"/>
      <c r="N5" s="385"/>
    </row>
    <row r="6" spans="1:19" ht="42.75">
      <c r="A6" s="301">
        <v>1</v>
      </c>
      <c r="B6" s="295" t="s">
        <v>16</v>
      </c>
      <c r="C6" s="305">
        <v>6800</v>
      </c>
      <c r="D6" s="305" t="s">
        <v>12</v>
      </c>
      <c r="E6" s="295" t="s">
        <v>13</v>
      </c>
      <c r="F6" s="305" t="s">
        <v>14</v>
      </c>
      <c r="G6" s="305">
        <v>1</v>
      </c>
      <c r="H6" s="305" t="s">
        <v>17</v>
      </c>
      <c r="I6" s="305" t="s">
        <v>149</v>
      </c>
      <c r="J6" s="295" t="s">
        <v>12</v>
      </c>
      <c r="K6" s="196" t="s">
        <v>153</v>
      </c>
      <c r="L6" s="196" t="s">
        <v>86</v>
      </c>
      <c r="M6" s="197"/>
      <c r="N6" s="198">
        <v>324</v>
      </c>
      <c r="Q6" s="201"/>
      <c r="S6" s="201"/>
    </row>
    <row r="7" spans="1:19" ht="28.5">
      <c r="A7" s="301">
        <v>2</v>
      </c>
      <c r="B7" s="296"/>
      <c r="C7" s="304"/>
      <c r="D7" s="304"/>
      <c r="E7" s="296"/>
      <c r="F7" s="304"/>
      <c r="G7" s="304"/>
      <c r="H7" s="305" t="s">
        <v>18</v>
      </c>
      <c r="I7" s="261"/>
      <c r="J7" s="260"/>
      <c r="K7" s="196" t="s">
        <v>154</v>
      </c>
      <c r="L7" s="196" t="s">
        <v>86</v>
      </c>
      <c r="M7" s="197" t="s">
        <v>155</v>
      </c>
      <c r="N7" s="198">
        <v>10451</v>
      </c>
    </row>
    <row r="8" spans="1:19">
      <c r="A8" s="301">
        <v>3</v>
      </c>
      <c r="B8" s="296"/>
      <c r="C8" s="304"/>
      <c r="D8" s="304"/>
      <c r="E8" s="296"/>
      <c r="F8" s="304"/>
      <c r="G8" s="304"/>
      <c r="H8" s="305" t="s">
        <v>19</v>
      </c>
      <c r="I8" s="261"/>
      <c r="J8" s="260"/>
      <c r="K8" s="196" t="s">
        <v>156</v>
      </c>
      <c r="L8" s="196" t="s">
        <v>86</v>
      </c>
      <c r="M8" s="197"/>
      <c r="N8" s="198">
        <v>2868</v>
      </c>
    </row>
    <row r="9" spans="1:19">
      <c r="A9" s="301">
        <v>4</v>
      </c>
      <c r="B9" s="296"/>
      <c r="C9" s="304"/>
      <c r="D9" s="304"/>
      <c r="E9" s="296"/>
      <c r="F9" s="304"/>
      <c r="G9" s="304"/>
      <c r="H9" s="305" t="s">
        <v>20</v>
      </c>
      <c r="I9" s="261"/>
      <c r="J9" s="260"/>
      <c r="K9" s="196" t="s">
        <v>160</v>
      </c>
      <c r="L9" s="196" t="s">
        <v>86</v>
      </c>
      <c r="M9" s="197"/>
      <c r="N9" s="198">
        <v>54427</v>
      </c>
    </row>
    <row r="11" spans="1:19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29"/>
    </row>
    <row r="12" spans="1:19">
      <c r="A12" s="365" t="s">
        <v>33</v>
      </c>
      <c r="B12" s="366"/>
      <c r="C12" s="366"/>
      <c r="D12" s="366"/>
      <c r="E12" s="366"/>
      <c r="F12" s="366"/>
      <c r="G12" s="366"/>
      <c r="H12" s="366"/>
      <c r="I12" s="367"/>
      <c r="J12" s="367"/>
      <c r="K12" s="367"/>
      <c r="L12" s="367"/>
      <c r="M12" s="367"/>
      <c r="N12" s="367"/>
    </row>
    <row r="13" spans="1:19" ht="42.75">
      <c r="A13" s="301">
        <v>5</v>
      </c>
      <c r="B13" s="292" t="s">
        <v>16</v>
      </c>
      <c r="C13" s="289">
        <v>6800</v>
      </c>
      <c r="D13" s="302" t="s">
        <v>12</v>
      </c>
      <c r="E13" s="257" t="s">
        <v>13</v>
      </c>
      <c r="F13" s="299" t="s">
        <v>14</v>
      </c>
      <c r="G13" s="299">
        <v>1</v>
      </c>
      <c r="H13" s="305" t="s">
        <v>47</v>
      </c>
      <c r="I13" s="202" t="s">
        <v>191</v>
      </c>
      <c r="J13" s="196" t="s">
        <v>314</v>
      </c>
      <c r="K13" s="196" t="s">
        <v>193</v>
      </c>
      <c r="L13" s="196" t="s">
        <v>86</v>
      </c>
      <c r="M13" s="197" t="s">
        <v>194</v>
      </c>
      <c r="N13" s="203">
        <v>2211</v>
      </c>
    </row>
    <row r="14" spans="1:19">
      <c r="A14" s="301">
        <v>6</v>
      </c>
      <c r="B14" s="293"/>
      <c r="C14" s="293"/>
      <c r="D14" s="253"/>
      <c r="E14" s="258"/>
      <c r="F14" s="255"/>
      <c r="G14" s="255"/>
      <c r="H14" s="305" t="s">
        <v>51</v>
      </c>
      <c r="I14" s="202" t="s">
        <v>149</v>
      </c>
      <c r="J14" s="196" t="s">
        <v>315</v>
      </c>
      <c r="K14" s="196" t="s">
        <v>200</v>
      </c>
      <c r="L14" s="196" t="s">
        <v>86</v>
      </c>
      <c r="M14" s="197" t="s">
        <v>201</v>
      </c>
      <c r="N14" s="203">
        <v>410</v>
      </c>
      <c r="Q14" s="201"/>
    </row>
    <row r="15" spans="1:19" ht="28.5">
      <c r="A15" s="301">
        <v>7</v>
      </c>
      <c r="B15" s="293"/>
      <c r="C15" s="293"/>
      <c r="D15" s="253"/>
      <c r="E15" s="258"/>
      <c r="F15" s="255"/>
      <c r="G15" s="255"/>
      <c r="H15" s="305" t="s">
        <v>52</v>
      </c>
      <c r="I15" s="202" t="s">
        <v>149</v>
      </c>
      <c r="J15" s="196" t="s">
        <v>12</v>
      </c>
      <c r="K15" s="196" t="s">
        <v>202</v>
      </c>
      <c r="L15" s="196" t="s">
        <v>86</v>
      </c>
      <c r="M15" s="197" t="s">
        <v>182</v>
      </c>
      <c r="N15" s="203">
        <v>326</v>
      </c>
    </row>
    <row r="16" spans="1:19">
      <c r="A16" s="301">
        <v>8</v>
      </c>
      <c r="B16" s="293"/>
      <c r="C16" s="293"/>
      <c r="D16" s="253"/>
      <c r="E16" s="258"/>
      <c r="F16" s="255"/>
      <c r="G16" s="255"/>
      <c r="H16" s="305" t="s">
        <v>53</v>
      </c>
      <c r="I16" s="202" t="s">
        <v>149</v>
      </c>
      <c r="J16" s="196" t="s">
        <v>12</v>
      </c>
      <c r="K16" s="196" t="s">
        <v>203</v>
      </c>
      <c r="L16" s="196" t="s">
        <v>86</v>
      </c>
      <c r="M16" s="197" t="s">
        <v>201</v>
      </c>
      <c r="N16" s="203">
        <v>1380</v>
      </c>
    </row>
    <row r="17" spans="1:17" ht="28.5">
      <c r="A17" s="301">
        <v>9</v>
      </c>
      <c r="B17" s="293"/>
      <c r="C17" s="293"/>
      <c r="D17" s="253"/>
      <c r="E17" s="258"/>
      <c r="F17" s="255"/>
      <c r="G17" s="255"/>
      <c r="H17" s="305" t="s">
        <v>54</v>
      </c>
      <c r="I17" s="202" t="s">
        <v>149</v>
      </c>
      <c r="J17" s="196" t="s">
        <v>12</v>
      </c>
      <c r="K17" s="196" t="s">
        <v>205</v>
      </c>
      <c r="L17" s="196" t="s">
        <v>86</v>
      </c>
      <c r="M17" s="197" t="s">
        <v>157</v>
      </c>
      <c r="N17" s="203">
        <v>11585</v>
      </c>
    </row>
    <row r="18" spans="1:17" ht="28.5">
      <c r="A18" s="301">
        <v>10</v>
      </c>
      <c r="B18" s="293"/>
      <c r="C18" s="293"/>
      <c r="D18" s="253"/>
      <c r="E18" s="258"/>
      <c r="F18" s="255"/>
      <c r="G18" s="255"/>
      <c r="H18" s="305" t="s">
        <v>55</v>
      </c>
      <c r="I18" s="202" t="s">
        <v>149</v>
      </c>
      <c r="J18" s="196" t="s">
        <v>12</v>
      </c>
      <c r="K18" s="196" t="s">
        <v>206</v>
      </c>
      <c r="L18" s="196" t="s">
        <v>86</v>
      </c>
      <c r="M18" s="197" t="s">
        <v>207</v>
      </c>
      <c r="N18" s="203">
        <v>7039</v>
      </c>
    </row>
    <row r="19" spans="1:17" ht="28.5">
      <c r="A19" s="301">
        <v>11</v>
      </c>
      <c r="B19" s="293"/>
      <c r="C19" s="293"/>
      <c r="D19" s="253"/>
      <c r="E19" s="258"/>
      <c r="F19" s="255"/>
      <c r="G19" s="255"/>
      <c r="H19" s="305" t="s">
        <v>56</v>
      </c>
      <c r="I19" s="202" t="s">
        <v>149</v>
      </c>
      <c r="J19" s="196" t="s">
        <v>12</v>
      </c>
      <c r="K19" s="196" t="s">
        <v>13</v>
      </c>
      <c r="L19" s="196" t="s">
        <v>14</v>
      </c>
      <c r="M19" s="197" t="s">
        <v>196</v>
      </c>
      <c r="N19" s="203">
        <v>6783</v>
      </c>
    </row>
    <row r="20" spans="1:17" ht="28.5">
      <c r="A20" s="301">
        <v>12</v>
      </c>
      <c r="B20" s="293"/>
      <c r="C20" s="293"/>
      <c r="D20" s="253"/>
      <c r="E20" s="258"/>
      <c r="F20" s="255"/>
      <c r="G20" s="255"/>
      <c r="H20" s="305" t="s">
        <v>57</v>
      </c>
      <c r="I20" s="202" t="s">
        <v>149</v>
      </c>
      <c r="J20" s="196" t="s">
        <v>12</v>
      </c>
      <c r="K20" s="196" t="s">
        <v>13</v>
      </c>
      <c r="L20" s="196" t="s">
        <v>14</v>
      </c>
      <c r="M20" s="197" t="s">
        <v>196</v>
      </c>
      <c r="N20" s="203">
        <v>1022</v>
      </c>
    </row>
    <row r="21" spans="1:17" ht="28.5">
      <c r="A21" s="301">
        <v>13</v>
      </c>
      <c r="B21" s="293"/>
      <c r="C21" s="293"/>
      <c r="D21" s="253"/>
      <c r="E21" s="258"/>
      <c r="F21" s="255"/>
      <c r="G21" s="255"/>
      <c r="H21" s="305" t="s">
        <v>58</v>
      </c>
      <c r="I21" s="202" t="s">
        <v>149</v>
      </c>
      <c r="J21" s="196" t="s">
        <v>12</v>
      </c>
      <c r="K21" s="196" t="s">
        <v>316</v>
      </c>
      <c r="L21" s="196" t="s">
        <v>86</v>
      </c>
      <c r="M21" s="197"/>
      <c r="N21" s="203">
        <v>27422</v>
      </c>
    </row>
    <row r="22" spans="1:17" ht="29.25">
      <c r="A22" s="301">
        <v>14</v>
      </c>
      <c r="B22" s="293"/>
      <c r="C22" s="293"/>
      <c r="D22" s="253"/>
      <c r="E22" s="258"/>
      <c r="F22" s="255"/>
      <c r="G22" s="255"/>
      <c r="H22" s="305" t="s">
        <v>59</v>
      </c>
      <c r="I22" s="202" t="s">
        <v>209</v>
      </c>
      <c r="J22" s="196" t="s">
        <v>210</v>
      </c>
      <c r="K22" s="196"/>
      <c r="L22" s="196"/>
      <c r="M22" s="197"/>
      <c r="N22" s="203">
        <v>1633</v>
      </c>
    </row>
    <row r="23" spans="1:17" ht="28.5">
      <c r="A23" s="301">
        <v>15</v>
      </c>
      <c r="B23" s="293"/>
      <c r="C23" s="293"/>
      <c r="D23" s="253"/>
      <c r="E23" s="258"/>
      <c r="F23" s="255"/>
      <c r="G23" s="255"/>
      <c r="H23" s="305" t="s">
        <v>60</v>
      </c>
      <c r="I23" s="202" t="s">
        <v>149</v>
      </c>
      <c r="J23" s="196" t="s">
        <v>12</v>
      </c>
      <c r="K23" s="196" t="s">
        <v>211</v>
      </c>
      <c r="L23" s="196" t="s">
        <v>86</v>
      </c>
      <c r="M23" s="197" t="s">
        <v>212</v>
      </c>
      <c r="N23" s="203">
        <v>4117</v>
      </c>
    </row>
    <row r="24" spans="1:17" ht="28.5">
      <c r="A24" s="301">
        <v>16</v>
      </c>
      <c r="B24" s="293"/>
      <c r="C24" s="293"/>
      <c r="D24" s="253"/>
      <c r="E24" s="258"/>
      <c r="F24" s="255"/>
      <c r="G24" s="255"/>
      <c r="H24" s="305" t="s">
        <v>61</v>
      </c>
      <c r="I24" s="202" t="s">
        <v>149</v>
      </c>
      <c r="J24" s="196" t="s">
        <v>12</v>
      </c>
      <c r="K24" s="196" t="s">
        <v>211</v>
      </c>
      <c r="L24" s="196" t="s">
        <v>86</v>
      </c>
      <c r="M24" s="197" t="s">
        <v>212</v>
      </c>
      <c r="N24" s="203">
        <v>4</v>
      </c>
    </row>
    <row r="25" spans="1:17" ht="28.5">
      <c r="A25" s="301">
        <v>17</v>
      </c>
      <c r="B25" s="293"/>
      <c r="C25" s="293"/>
      <c r="D25" s="253"/>
      <c r="E25" s="258"/>
      <c r="F25" s="255"/>
      <c r="G25" s="255"/>
      <c r="H25" s="305" t="s">
        <v>62</v>
      </c>
      <c r="I25" s="202" t="s">
        <v>149</v>
      </c>
      <c r="J25" s="196" t="s">
        <v>12</v>
      </c>
      <c r="K25" s="196" t="s">
        <v>213</v>
      </c>
      <c r="L25" s="196" t="s">
        <v>14</v>
      </c>
      <c r="M25" s="197" t="s">
        <v>214</v>
      </c>
      <c r="N25" s="203">
        <v>0</v>
      </c>
    </row>
    <row r="26" spans="1:17" ht="28.5">
      <c r="A26" s="301">
        <v>18</v>
      </c>
      <c r="B26" s="293"/>
      <c r="C26" s="293"/>
      <c r="D26" s="253"/>
      <c r="E26" s="258"/>
      <c r="F26" s="255"/>
      <c r="G26" s="255"/>
      <c r="H26" s="305" t="s">
        <v>63</v>
      </c>
      <c r="I26" s="202" t="s">
        <v>149</v>
      </c>
      <c r="J26" s="196" t="s">
        <v>12</v>
      </c>
      <c r="K26" s="196" t="s">
        <v>215</v>
      </c>
      <c r="L26" s="196" t="s">
        <v>86</v>
      </c>
      <c r="M26" s="197" t="s">
        <v>216</v>
      </c>
      <c r="N26" s="203">
        <v>2665</v>
      </c>
    </row>
    <row r="27" spans="1:17" ht="28.5">
      <c r="A27" s="301">
        <v>19</v>
      </c>
      <c r="B27" s="293"/>
      <c r="C27" s="293"/>
      <c r="D27" s="253"/>
      <c r="E27" s="258"/>
      <c r="F27" s="255"/>
      <c r="G27" s="255"/>
      <c r="H27" s="305" t="s">
        <v>64</v>
      </c>
      <c r="I27" s="202" t="s">
        <v>149</v>
      </c>
      <c r="J27" s="196" t="s">
        <v>12</v>
      </c>
      <c r="K27" s="196" t="s">
        <v>317</v>
      </c>
      <c r="L27" s="196"/>
      <c r="M27" s="197">
        <v>80</v>
      </c>
      <c r="N27" s="203">
        <v>558</v>
      </c>
    </row>
    <row r="28" spans="1:17">
      <c r="A28" s="301">
        <v>20</v>
      </c>
      <c r="B28" s="293"/>
      <c r="C28" s="293"/>
      <c r="D28" s="253"/>
      <c r="E28" s="258"/>
      <c r="F28" s="255"/>
      <c r="G28" s="255"/>
      <c r="H28" s="305" t="s">
        <v>65</v>
      </c>
      <c r="I28" s="202" t="s">
        <v>149</v>
      </c>
      <c r="J28" s="196" t="s">
        <v>12</v>
      </c>
      <c r="K28" s="196" t="s">
        <v>163</v>
      </c>
      <c r="L28" s="196" t="s">
        <v>86</v>
      </c>
      <c r="M28" s="197" t="s">
        <v>196</v>
      </c>
      <c r="N28" s="203">
        <v>6174</v>
      </c>
    </row>
    <row r="29" spans="1:17" ht="28.5">
      <c r="A29" s="301">
        <v>21</v>
      </c>
      <c r="B29" s="293"/>
      <c r="C29" s="293"/>
      <c r="D29" s="253"/>
      <c r="E29" s="258"/>
      <c r="F29" s="255"/>
      <c r="G29" s="255"/>
      <c r="H29" s="305" t="s">
        <v>66</v>
      </c>
      <c r="I29" s="202" t="s">
        <v>149</v>
      </c>
      <c r="J29" s="196" t="s">
        <v>12</v>
      </c>
      <c r="K29" s="196" t="s">
        <v>218</v>
      </c>
      <c r="L29" s="196" t="s">
        <v>86</v>
      </c>
      <c r="M29" s="197"/>
      <c r="N29" s="203">
        <v>171</v>
      </c>
      <c r="Q29" s="201"/>
    </row>
    <row r="30" spans="1:17" ht="28.5">
      <c r="A30" s="301">
        <v>22</v>
      </c>
      <c r="B30" s="293"/>
      <c r="C30" s="293"/>
      <c r="D30" s="253"/>
      <c r="E30" s="258"/>
      <c r="F30" s="255"/>
      <c r="G30" s="255"/>
      <c r="H30" s="305" t="s">
        <v>67</v>
      </c>
      <c r="I30" s="202" t="s">
        <v>149</v>
      </c>
      <c r="J30" s="196" t="s">
        <v>12</v>
      </c>
      <c r="K30" s="196" t="s">
        <v>150</v>
      </c>
      <c r="L30" s="196" t="s">
        <v>14</v>
      </c>
      <c r="M30" s="197">
        <v>0</v>
      </c>
      <c r="N30" s="203">
        <v>360</v>
      </c>
    </row>
    <row r="31" spans="1:17" ht="28.5">
      <c r="A31" s="301">
        <v>23</v>
      </c>
      <c r="B31" s="293"/>
      <c r="C31" s="293"/>
      <c r="D31" s="253"/>
      <c r="E31" s="258"/>
      <c r="F31" s="255"/>
      <c r="G31" s="255"/>
      <c r="H31" s="305" t="s">
        <v>68</v>
      </c>
      <c r="I31" s="202" t="s">
        <v>149</v>
      </c>
      <c r="J31" s="196" t="s">
        <v>12</v>
      </c>
      <c r="K31" s="196" t="s">
        <v>150</v>
      </c>
      <c r="L31" s="196" t="s">
        <v>14</v>
      </c>
      <c r="M31" s="197">
        <v>0</v>
      </c>
      <c r="N31" s="203">
        <v>556</v>
      </c>
    </row>
    <row r="32" spans="1:17" ht="29.25">
      <c r="A32" s="301">
        <v>24</v>
      </c>
      <c r="B32" s="293"/>
      <c r="C32" s="293"/>
      <c r="D32" s="253"/>
      <c r="E32" s="258"/>
      <c r="F32" s="255"/>
      <c r="G32" s="255"/>
      <c r="H32" s="305" t="s">
        <v>69</v>
      </c>
      <c r="I32" s="202" t="s">
        <v>209</v>
      </c>
      <c r="J32" s="196" t="s">
        <v>210</v>
      </c>
      <c r="K32" s="196"/>
      <c r="L32" s="196"/>
      <c r="M32" s="197"/>
      <c r="N32" s="203">
        <v>3264</v>
      </c>
    </row>
    <row r="33" spans="1:17">
      <c r="A33" s="301">
        <v>25</v>
      </c>
      <c r="B33" s="293"/>
      <c r="C33" s="293"/>
      <c r="D33" s="253"/>
      <c r="E33" s="258"/>
      <c r="F33" s="255"/>
      <c r="G33" s="255"/>
      <c r="H33" s="305" t="s">
        <v>70</v>
      </c>
      <c r="I33" s="202" t="s">
        <v>149</v>
      </c>
      <c r="J33" s="196" t="s">
        <v>12</v>
      </c>
      <c r="K33" s="196" t="s">
        <v>220</v>
      </c>
      <c r="L33" s="196" t="s">
        <v>86</v>
      </c>
      <c r="M33" s="197" t="s">
        <v>196</v>
      </c>
      <c r="N33" s="203">
        <v>43</v>
      </c>
    </row>
    <row r="34" spans="1:17" ht="28.5">
      <c r="A34" s="301">
        <v>26</v>
      </c>
      <c r="B34" s="293"/>
      <c r="C34" s="293"/>
      <c r="D34" s="253"/>
      <c r="E34" s="258"/>
      <c r="F34" s="255"/>
      <c r="G34" s="255"/>
      <c r="H34" s="305" t="s">
        <v>71</v>
      </c>
      <c r="I34" s="202" t="s">
        <v>149</v>
      </c>
      <c r="J34" s="196" t="s">
        <v>12</v>
      </c>
      <c r="K34" s="199" t="s">
        <v>161</v>
      </c>
      <c r="L34" s="196" t="s">
        <v>86</v>
      </c>
      <c r="M34" s="197" t="s">
        <v>223</v>
      </c>
      <c r="N34" s="203">
        <v>7</v>
      </c>
    </row>
    <row r="35" spans="1:17" ht="28.5">
      <c r="A35" s="301">
        <v>27</v>
      </c>
      <c r="B35" s="293"/>
      <c r="C35" s="293"/>
      <c r="D35" s="253"/>
      <c r="E35" s="258"/>
      <c r="F35" s="255"/>
      <c r="G35" s="255"/>
      <c r="H35" s="305" t="s">
        <v>72</v>
      </c>
      <c r="I35" s="202" t="s">
        <v>149</v>
      </c>
      <c r="J35" s="196" t="s">
        <v>12</v>
      </c>
      <c r="K35" s="196" t="s">
        <v>213</v>
      </c>
      <c r="L35" s="196" t="s">
        <v>14</v>
      </c>
      <c r="M35" s="197" t="s">
        <v>214</v>
      </c>
      <c r="N35" s="203">
        <v>3269</v>
      </c>
    </row>
    <row r="36" spans="1:17" ht="28.5">
      <c r="A36" s="301">
        <v>28</v>
      </c>
      <c r="B36" s="293"/>
      <c r="C36" s="293"/>
      <c r="D36" s="253"/>
      <c r="E36" s="258"/>
      <c r="F36" s="255"/>
      <c r="G36" s="255"/>
      <c r="H36" s="305" t="s">
        <v>73</v>
      </c>
      <c r="I36" s="202" t="s">
        <v>149</v>
      </c>
      <c r="J36" s="196" t="s">
        <v>12</v>
      </c>
      <c r="K36" s="196" t="s">
        <v>224</v>
      </c>
      <c r="L36" s="196"/>
      <c r="M36" s="197"/>
      <c r="N36" s="203">
        <v>351</v>
      </c>
    </row>
    <row r="37" spans="1:17" ht="28.5">
      <c r="A37" s="301">
        <v>29</v>
      </c>
      <c r="B37" s="293"/>
      <c r="C37" s="293"/>
      <c r="D37" s="253"/>
      <c r="E37" s="258"/>
      <c r="F37" s="255"/>
      <c r="G37" s="255"/>
      <c r="H37" s="305" t="s">
        <v>74</v>
      </c>
      <c r="I37" s="202" t="s">
        <v>149</v>
      </c>
      <c r="J37" s="196" t="s">
        <v>12</v>
      </c>
      <c r="K37" s="196" t="s">
        <v>225</v>
      </c>
      <c r="L37" s="196" t="s">
        <v>86</v>
      </c>
      <c r="M37" s="197"/>
      <c r="N37" s="203">
        <v>3458</v>
      </c>
    </row>
    <row r="38" spans="1:17" ht="28.5">
      <c r="A38" s="301">
        <v>30</v>
      </c>
      <c r="B38" s="293"/>
      <c r="C38" s="293"/>
      <c r="D38" s="253"/>
      <c r="E38" s="258"/>
      <c r="F38" s="255"/>
      <c r="G38" s="255"/>
      <c r="H38" s="305" t="s">
        <v>75</v>
      </c>
      <c r="I38" s="202" t="s">
        <v>149</v>
      </c>
      <c r="J38" s="196" t="s">
        <v>12</v>
      </c>
      <c r="K38" s="196" t="s">
        <v>225</v>
      </c>
      <c r="L38" s="196" t="s">
        <v>86</v>
      </c>
      <c r="M38" s="197"/>
      <c r="N38" s="203">
        <v>1533</v>
      </c>
    </row>
    <row r="39" spans="1:17" ht="28.5">
      <c r="A39" s="301">
        <v>31</v>
      </c>
      <c r="B39" s="293"/>
      <c r="C39" s="293"/>
      <c r="D39" s="253"/>
      <c r="E39" s="258"/>
      <c r="F39" s="255"/>
      <c r="G39" s="255"/>
      <c r="H39" s="305" t="s">
        <v>76</v>
      </c>
      <c r="I39" s="202" t="s">
        <v>149</v>
      </c>
      <c r="J39" s="196" t="s">
        <v>12</v>
      </c>
      <c r="K39" s="196" t="s">
        <v>226</v>
      </c>
      <c r="L39" s="196" t="s">
        <v>86</v>
      </c>
      <c r="M39" s="197" t="s">
        <v>151</v>
      </c>
      <c r="N39" s="203">
        <v>207</v>
      </c>
    </row>
    <row r="40" spans="1:17" ht="29.25">
      <c r="A40" s="301">
        <v>32</v>
      </c>
      <c r="B40" s="293"/>
      <c r="C40" s="293"/>
      <c r="D40" s="253"/>
      <c r="E40" s="258"/>
      <c r="F40" s="255"/>
      <c r="G40" s="255"/>
      <c r="H40" s="305" t="s">
        <v>77</v>
      </c>
      <c r="I40" s="202" t="s">
        <v>209</v>
      </c>
      <c r="J40" s="196" t="s">
        <v>210</v>
      </c>
      <c r="K40" s="196" t="s">
        <v>227</v>
      </c>
      <c r="L40" s="196"/>
      <c r="M40" s="197"/>
      <c r="N40" s="203">
        <v>8842</v>
      </c>
    </row>
    <row r="41" spans="1:17" ht="28.5">
      <c r="A41" s="301">
        <v>33</v>
      </c>
      <c r="B41" s="293"/>
      <c r="C41" s="293"/>
      <c r="D41" s="253"/>
      <c r="E41" s="258"/>
      <c r="F41" s="255"/>
      <c r="G41" s="255"/>
      <c r="H41" s="305" t="s">
        <v>78</v>
      </c>
      <c r="I41" s="202" t="s">
        <v>191</v>
      </c>
      <c r="J41" s="196" t="s">
        <v>314</v>
      </c>
      <c r="K41" s="196" t="s">
        <v>228</v>
      </c>
      <c r="L41" s="196" t="s">
        <v>86</v>
      </c>
      <c r="M41" s="197" t="s">
        <v>229</v>
      </c>
      <c r="N41" s="203">
        <v>1483</v>
      </c>
    </row>
    <row r="42" spans="1:17" ht="28.5">
      <c r="A42" s="301">
        <v>34</v>
      </c>
      <c r="B42" s="293"/>
      <c r="C42" s="293"/>
      <c r="D42" s="253"/>
      <c r="E42" s="258"/>
      <c r="F42" s="255"/>
      <c r="G42" s="255"/>
      <c r="H42" s="305" t="s">
        <v>79</v>
      </c>
      <c r="I42" s="202" t="s">
        <v>149</v>
      </c>
      <c r="J42" s="196" t="s">
        <v>12</v>
      </c>
      <c r="K42" s="196" t="s">
        <v>318</v>
      </c>
      <c r="L42" s="196" t="s">
        <v>86</v>
      </c>
      <c r="M42" s="197"/>
      <c r="N42" s="203">
        <v>180</v>
      </c>
    </row>
    <row r="43" spans="1:17" ht="28.5">
      <c r="A43" s="301">
        <v>35</v>
      </c>
      <c r="B43" s="293"/>
      <c r="C43" s="293"/>
      <c r="D43" s="253"/>
      <c r="E43" s="258"/>
      <c r="F43" s="255"/>
      <c r="G43" s="255"/>
      <c r="H43" s="305" t="s">
        <v>80</v>
      </c>
      <c r="I43" s="202" t="s">
        <v>149</v>
      </c>
      <c r="J43" s="196" t="s">
        <v>12</v>
      </c>
      <c r="K43" s="199" t="s">
        <v>161</v>
      </c>
      <c r="L43" s="196" t="s">
        <v>86</v>
      </c>
      <c r="M43" s="197" t="s">
        <v>232</v>
      </c>
      <c r="N43" s="203">
        <v>24500</v>
      </c>
    </row>
    <row r="44" spans="1:17" ht="28.5">
      <c r="A44" s="301">
        <v>36</v>
      </c>
      <c r="B44" s="293"/>
      <c r="C44" s="293"/>
      <c r="D44" s="253"/>
      <c r="E44" s="258"/>
      <c r="F44" s="255"/>
      <c r="G44" s="255"/>
      <c r="H44" s="305" t="s">
        <v>81</v>
      </c>
      <c r="I44" s="202" t="s">
        <v>149</v>
      </c>
      <c r="J44" s="196" t="s">
        <v>12</v>
      </c>
      <c r="K44" s="196" t="s">
        <v>213</v>
      </c>
      <c r="L44" s="196" t="s">
        <v>14</v>
      </c>
      <c r="M44" s="197" t="s">
        <v>214</v>
      </c>
      <c r="N44" s="203">
        <v>444</v>
      </c>
    </row>
    <row r="45" spans="1:17" ht="28.5">
      <c r="A45" s="301">
        <v>37</v>
      </c>
      <c r="B45" s="293"/>
      <c r="C45" s="293"/>
      <c r="D45" s="253"/>
      <c r="E45" s="258"/>
      <c r="F45" s="255"/>
      <c r="G45" s="255"/>
      <c r="H45" s="305" t="s">
        <v>93</v>
      </c>
      <c r="I45" s="202" t="s">
        <v>149</v>
      </c>
      <c r="J45" s="196" t="s">
        <v>12</v>
      </c>
      <c r="K45" s="196" t="s">
        <v>237</v>
      </c>
      <c r="L45" s="196" t="s">
        <v>86</v>
      </c>
      <c r="M45" s="197" t="s">
        <v>238</v>
      </c>
      <c r="N45" s="203">
        <v>996</v>
      </c>
    </row>
    <row r="46" spans="1:17" ht="28.5">
      <c r="A46" s="301">
        <v>38</v>
      </c>
      <c r="B46" s="293"/>
      <c r="C46" s="293"/>
      <c r="D46" s="253"/>
      <c r="E46" s="258"/>
      <c r="F46" s="255"/>
      <c r="G46" s="255"/>
      <c r="H46" s="305" t="s">
        <v>94</v>
      </c>
      <c r="I46" s="202" t="s">
        <v>149</v>
      </c>
      <c r="J46" s="196" t="s">
        <v>12</v>
      </c>
      <c r="K46" s="199" t="s">
        <v>161</v>
      </c>
      <c r="L46" s="199" t="s">
        <v>90</v>
      </c>
      <c r="M46" s="200" t="s">
        <v>207</v>
      </c>
      <c r="N46" s="203">
        <v>5000</v>
      </c>
    </row>
    <row r="47" spans="1:17">
      <c r="A47" s="301">
        <v>39</v>
      </c>
      <c r="B47" s="293"/>
      <c r="C47" s="293"/>
      <c r="D47" s="253"/>
      <c r="E47" s="258"/>
      <c r="F47" s="255"/>
      <c r="G47" s="255"/>
      <c r="H47" s="305" t="s">
        <v>101</v>
      </c>
      <c r="I47" s="202" t="s">
        <v>149</v>
      </c>
      <c r="J47" s="196" t="s">
        <v>12</v>
      </c>
      <c r="K47" s="196" t="s">
        <v>244</v>
      </c>
      <c r="L47" s="196" t="s">
        <v>86</v>
      </c>
      <c r="M47" s="197" t="s">
        <v>245</v>
      </c>
      <c r="N47" s="203">
        <v>3025</v>
      </c>
    </row>
    <row r="48" spans="1:17" ht="28.5">
      <c r="A48" s="301">
        <v>40</v>
      </c>
      <c r="B48" s="293"/>
      <c r="C48" s="293"/>
      <c r="D48" s="253"/>
      <c r="E48" s="258"/>
      <c r="F48" s="255"/>
      <c r="G48" s="255"/>
      <c r="H48" s="305" t="s">
        <v>110</v>
      </c>
      <c r="I48" s="204" t="s">
        <v>149</v>
      </c>
      <c r="J48" s="199" t="s">
        <v>12</v>
      </c>
      <c r="K48" s="199" t="s">
        <v>250</v>
      </c>
      <c r="L48" s="199" t="s">
        <v>86</v>
      </c>
      <c r="M48" s="200">
        <v>10</v>
      </c>
      <c r="N48" s="203">
        <v>3402</v>
      </c>
      <c r="Q48" s="201"/>
    </row>
    <row r="49" spans="1:14" ht="28.5">
      <c r="A49" s="301">
        <v>41</v>
      </c>
      <c r="B49" s="293"/>
      <c r="C49" s="293"/>
      <c r="D49" s="253"/>
      <c r="E49" s="258"/>
      <c r="F49" s="255"/>
      <c r="G49" s="255"/>
      <c r="H49" s="305" t="s">
        <v>112</v>
      </c>
      <c r="I49" s="204">
        <v>6800</v>
      </c>
      <c r="J49" s="199" t="s">
        <v>12</v>
      </c>
      <c r="K49" s="196" t="s">
        <v>252</v>
      </c>
      <c r="L49" s="196" t="s">
        <v>90</v>
      </c>
      <c r="M49" s="200" t="s">
        <v>243</v>
      </c>
      <c r="N49" s="203">
        <v>98</v>
      </c>
    </row>
    <row r="50" spans="1:14" ht="28.5">
      <c r="A50" s="301">
        <v>42</v>
      </c>
      <c r="B50" s="293"/>
      <c r="C50" s="293"/>
      <c r="D50" s="253"/>
      <c r="E50" s="258"/>
      <c r="F50" s="255"/>
      <c r="G50" s="255"/>
      <c r="H50" s="305" t="s">
        <v>113</v>
      </c>
      <c r="I50" s="202">
        <v>6800</v>
      </c>
      <c r="J50" s="196" t="s">
        <v>12</v>
      </c>
      <c r="K50" s="196" t="s">
        <v>317</v>
      </c>
      <c r="L50" s="196"/>
      <c r="M50" s="197">
        <v>3210</v>
      </c>
      <c r="N50" s="203">
        <v>4703</v>
      </c>
    </row>
    <row r="51" spans="1:14" ht="28.5">
      <c r="A51" s="301">
        <v>43</v>
      </c>
      <c r="B51" s="293"/>
      <c r="C51" s="293"/>
      <c r="D51" s="253"/>
      <c r="E51" s="258"/>
      <c r="F51" s="255"/>
      <c r="G51" s="255"/>
      <c r="H51" s="305" t="s">
        <v>114</v>
      </c>
      <c r="I51" s="202">
        <v>6800</v>
      </c>
      <c r="J51" s="196" t="s">
        <v>12</v>
      </c>
      <c r="K51" s="196" t="s">
        <v>254</v>
      </c>
      <c r="L51" s="196" t="s">
        <v>86</v>
      </c>
      <c r="M51" s="197">
        <v>10</v>
      </c>
      <c r="N51" s="203">
        <v>1184</v>
      </c>
    </row>
    <row r="52" spans="1:14" ht="28.5">
      <c r="A52" s="301">
        <v>44</v>
      </c>
      <c r="B52" s="293"/>
      <c r="C52" s="293"/>
      <c r="D52" s="253"/>
      <c r="E52" s="258"/>
      <c r="F52" s="255"/>
      <c r="G52" s="255"/>
      <c r="H52" s="305" t="s">
        <v>115</v>
      </c>
      <c r="I52" s="202">
        <v>6800</v>
      </c>
      <c r="J52" s="196" t="s">
        <v>12</v>
      </c>
      <c r="K52" s="196" t="s">
        <v>255</v>
      </c>
      <c r="L52" s="196" t="s">
        <v>86</v>
      </c>
      <c r="M52" s="197">
        <v>10</v>
      </c>
      <c r="N52" s="203">
        <v>706</v>
      </c>
    </row>
    <row r="53" spans="1:14" ht="28.5">
      <c r="A53" s="301">
        <v>45</v>
      </c>
      <c r="B53" s="293"/>
      <c r="C53" s="293"/>
      <c r="D53" s="253"/>
      <c r="E53" s="258"/>
      <c r="F53" s="255"/>
      <c r="G53" s="255"/>
      <c r="H53" s="305" t="s">
        <v>116</v>
      </c>
      <c r="I53" s="202">
        <v>6800</v>
      </c>
      <c r="J53" s="196" t="s">
        <v>12</v>
      </c>
      <c r="K53" s="196" t="s">
        <v>254</v>
      </c>
      <c r="L53" s="196" t="s">
        <v>86</v>
      </c>
      <c r="M53" s="197">
        <v>10</v>
      </c>
      <c r="N53" s="203">
        <v>1501</v>
      </c>
    </row>
    <row r="54" spans="1:14" ht="28.5">
      <c r="A54" s="301">
        <v>46</v>
      </c>
      <c r="B54" s="293"/>
      <c r="C54" s="293"/>
      <c r="D54" s="253"/>
      <c r="E54" s="258"/>
      <c r="F54" s="255"/>
      <c r="G54" s="255"/>
      <c r="H54" s="305" t="s">
        <v>117</v>
      </c>
      <c r="I54" s="202">
        <v>6800</v>
      </c>
      <c r="J54" s="196" t="s">
        <v>12</v>
      </c>
      <c r="K54" s="196" t="s">
        <v>256</v>
      </c>
      <c r="L54" s="196" t="s">
        <v>86</v>
      </c>
      <c r="M54" s="197"/>
      <c r="N54" s="203">
        <v>1433</v>
      </c>
    </row>
    <row r="55" spans="1:14" ht="28.5">
      <c r="A55" s="301">
        <v>47</v>
      </c>
      <c r="B55" s="293"/>
      <c r="C55" s="293"/>
      <c r="D55" s="253"/>
      <c r="E55" s="258"/>
      <c r="F55" s="255"/>
      <c r="G55" s="255"/>
      <c r="H55" s="305" t="s">
        <v>118</v>
      </c>
      <c r="I55" s="202">
        <v>6800</v>
      </c>
      <c r="J55" s="196" t="s">
        <v>12</v>
      </c>
      <c r="K55" s="196" t="s">
        <v>154</v>
      </c>
      <c r="L55" s="196" t="s">
        <v>86</v>
      </c>
      <c r="M55" s="200" t="s">
        <v>257</v>
      </c>
      <c r="N55" s="203">
        <v>1122</v>
      </c>
    </row>
    <row r="56" spans="1:14" ht="29.25">
      <c r="A56" s="301">
        <v>48</v>
      </c>
      <c r="B56" s="293"/>
      <c r="C56" s="293"/>
      <c r="D56" s="253"/>
      <c r="E56" s="258"/>
      <c r="F56" s="255"/>
      <c r="G56" s="255"/>
      <c r="H56" s="305" t="s">
        <v>119</v>
      </c>
      <c r="I56" s="202">
        <v>6800</v>
      </c>
      <c r="J56" s="196" t="s">
        <v>12</v>
      </c>
      <c r="K56" s="196" t="s">
        <v>319</v>
      </c>
      <c r="L56" s="196"/>
      <c r="M56" s="197"/>
      <c r="N56" s="203">
        <v>3332</v>
      </c>
    </row>
    <row r="57" spans="1:14">
      <c r="A57" s="301">
        <v>49</v>
      </c>
      <c r="B57" s="293"/>
      <c r="C57" s="293"/>
      <c r="D57" s="253"/>
      <c r="E57" s="258"/>
      <c r="F57" s="255"/>
      <c r="G57" s="255"/>
      <c r="H57" s="305" t="s">
        <v>120</v>
      </c>
      <c r="I57" s="202">
        <v>6800</v>
      </c>
      <c r="J57" s="196" t="s">
        <v>12</v>
      </c>
      <c r="K57" s="196" t="s">
        <v>256</v>
      </c>
      <c r="L57" s="196" t="s">
        <v>86</v>
      </c>
      <c r="M57" s="197">
        <v>11</v>
      </c>
      <c r="N57" s="203">
        <v>0</v>
      </c>
    </row>
    <row r="58" spans="1:14" ht="29.25">
      <c r="A58" s="301">
        <v>50</v>
      </c>
      <c r="B58" s="293"/>
      <c r="C58" s="293"/>
      <c r="D58" s="253"/>
      <c r="E58" s="258"/>
      <c r="F58" s="255"/>
      <c r="G58" s="255"/>
      <c r="H58" s="305" t="s">
        <v>121</v>
      </c>
      <c r="I58" s="202">
        <v>6800</v>
      </c>
      <c r="J58" s="196" t="s">
        <v>12</v>
      </c>
      <c r="K58" s="199" t="s">
        <v>13</v>
      </c>
      <c r="L58" s="199" t="s">
        <v>14</v>
      </c>
      <c r="M58" s="199" t="s">
        <v>320</v>
      </c>
      <c r="N58" s="203">
        <v>49</v>
      </c>
    </row>
    <row r="59" spans="1:14" ht="28.5">
      <c r="A59" s="301">
        <v>51</v>
      </c>
      <c r="B59" s="293"/>
      <c r="C59" s="293"/>
      <c r="D59" s="253"/>
      <c r="E59" s="258"/>
      <c r="F59" s="255"/>
      <c r="G59" s="255"/>
      <c r="H59" s="305" t="s">
        <v>122</v>
      </c>
      <c r="I59" s="202">
        <v>6800</v>
      </c>
      <c r="J59" s="196" t="s">
        <v>12</v>
      </c>
      <c r="K59" s="196" t="s">
        <v>261</v>
      </c>
      <c r="L59" s="196" t="s">
        <v>86</v>
      </c>
      <c r="M59" s="197">
        <v>2</v>
      </c>
      <c r="N59" s="203">
        <v>700</v>
      </c>
    </row>
    <row r="60" spans="1:14">
      <c r="A60" s="301">
        <v>52</v>
      </c>
      <c r="B60" s="293"/>
      <c r="C60" s="293"/>
      <c r="D60" s="253"/>
      <c r="E60" s="258"/>
      <c r="F60" s="255"/>
      <c r="G60" s="255"/>
      <c r="H60" s="305" t="s">
        <v>123</v>
      </c>
      <c r="I60" s="202">
        <v>6800</v>
      </c>
      <c r="J60" s="196" t="s">
        <v>12</v>
      </c>
      <c r="K60" s="196" t="s">
        <v>262</v>
      </c>
      <c r="L60" s="196" t="s">
        <v>14</v>
      </c>
      <c r="M60" s="197"/>
      <c r="N60" s="203">
        <v>4185</v>
      </c>
    </row>
    <row r="61" spans="1:14" ht="28.5">
      <c r="A61" s="301">
        <v>53</v>
      </c>
      <c r="B61" s="293"/>
      <c r="C61" s="293"/>
      <c r="D61" s="253"/>
      <c r="E61" s="258"/>
      <c r="F61" s="255"/>
      <c r="G61" s="255"/>
      <c r="H61" s="305" t="s">
        <v>124</v>
      </c>
      <c r="I61" s="202">
        <v>6800</v>
      </c>
      <c r="J61" s="196" t="s">
        <v>12</v>
      </c>
      <c r="K61" s="196" t="s">
        <v>156</v>
      </c>
      <c r="L61" s="196" t="s">
        <v>86</v>
      </c>
      <c r="M61" s="197">
        <v>4</v>
      </c>
      <c r="N61" s="203">
        <v>8080</v>
      </c>
    </row>
    <row r="62" spans="1:14" ht="28.5">
      <c r="A62" s="301">
        <v>54</v>
      </c>
      <c r="B62" s="293"/>
      <c r="C62" s="293"/>
      <c r="D62" s="253"/>
      <c r="E62" s="258"/>
      <c r="F62" s="255"/>
      <c r="G62" s="255"/>
      <c r="H62" s="305" t="s">
        <v>125</v>
      </c>
      <c r="I62" s="202">
        <v>6800</v>
      </c>
      <c r="J62" s="196" t="s">
        <v>12</v>
      </c>
      <c r="K62" s="196" t="s">
        <v>263</v>
      </c>
      <c r="L62" s="196" t="s">
        <v>86</v>
      </c>
      <c r="M62" s="197" t="s">
        <v>264</v>
      </c>
      <c r="N62" s="203">
        <v>748</v>
      </c>
    </row>
    <row r="63" spans="1:14">
      <c r="A63" s="205"/>
      <c r="B63" s="206"/>
    </row>
    <row r="64" spans="1:14">
      <c r="N64" s="207"/>
    </row>
    <row r="65" spans="1:19">
      <c r="A65" s="365" t="s">
        <v>10</v>
      </c>
      <c r="B65" s="366"/>
      <c r="C65" s="366"/>
      <c r="D65" s="366"/>
      <c r="E65" s="366"/>
      <c r="F65" s="366"/>
      <c r="G65" s="366"/>
      <c r="H65" s="366"/>
      <c r="I65" s="367"/>
      <c r="J65" s="367"/>
      <c r="K65" s="367"/>
      <c r="L65" s="367"/>
      <c r="M65" s="367"/>
      <c r="N65" s="367"/>
    </row>
    <row r="66" spans="1:19" ht="57">
      <c r="A66" s="208">
        <v>55</v>
      </c>
      <c r="B66" s="206" t="s">
        <v>84</v>
      </c>
      <c r="C66" s="209">
        <v>6800</v>
      </c>
      <c r="D66" s="206" t="s">
        <v>12</v>
      </c>
      <c r="E66" s="206" t="s">
        <v>85</v>
      </c>
      <c r="F66" s="210" t="s">
        <v>86</v>
      </c>
      <c r="G66" s="211">
        <v>6</v>
      </c>
      <c r="H66" s="209" t="s">
        <v>23</v>
      </c>
      <c r="I66" s="202" t="s">
        <v>149</v>
      </c>
      <c r="J66" s="196" t="s">
        <v>12</v>
      </c>
      <c r="K66" s="196" t="s">
        <v>22</v>
      </c>
      <c r="L66" s="212" t="s">
        <v>14</v>
      </c>
      <c r="M66" s="197" t="s">
        <v>157</v>
      </c>
      <c r="N66" s="213">
        <v>147967</v>
      </c>
      <c r="Q66" s="201"/>
    </row>
    <row r="67" spans="1:19">
      <c r="A67" s="383" t="s">
        <v>33</v>
      </c>
      <c r="B67" s="384"/>
      <c r="C67" s="384"/>
      <c r="D67" s="384"/>
      <c r="E67" s="384"/>
      <c r="F67" s="384"/>
      <c r="G67" s="384"/>
      <c r="H67" s="384"/>
      <c r="I67" s="385"/>
      <c r="J67" s="385"/>
      <c r="K67" s="385"/>
      <c r="L67" s="385"/>
      <c r="M67" s="385"/>
      <c r="N67" s="385"/>
    </row>
    <row r="68" spans="1:19" ht="57">
      <c r="A68" s="301">
        <v>56</v>
      </c>
      <c r="B68" s="292" t="s">
        <v>84</v>
      </c>
      <c r="C68" s="305">
        <v>6800</v>
      </c>
      <c r="D68" s="295" t="s">
        <v>12</v>
      </c>
      <c r="E68" s="295" t="s">
        <v>85</v>
      </c>
      <c r="F68" s="295" t="s">
        <v>86</v>
      </c>
      <c r="G68" s="297">
        <v>6</v>
      </c>
      <c r="H68" s="305" t="s">
        <v>87</v>
      </c>
      <c r="I68" s="301" t="s">
        <v>149</v>
      </c>
      <c r="J68" s="300" t="s">
        <v>12</v>
      </c>
      <c r="K68" s="199" t="s">
        <v>321</v>
      </c>
      <c r="L68" s="199" t="s">
        <v>86</v>
      </c>
      <c r="M68" s="200" t="s">
        <v>236</v>
      </c>
      <c r="N68" s="214">
        <v>1300</v>
      </c>
    </row>
    <row r="69" spans="1:19" ht="28.5">
      <c r="A69" s="301">
        <v>57</v>
      </c>
      <c r="B69" s="293"/>
      <c r="C69" s="304"/>
      <c r="D69" s="296"/>
      <c r="E69" s="295" t="s">
        <v>89</v>
      </c>
      <c r="F69" s="295" t="s">
        <v>90</v>
      </c>
      <c r="G69" s="297">
        <v>54</v>
      </c>
      <c r="H69" s="305" t="s">
        <v>91</v>
      </c>
      <c r="I69" s="304"/>
      <c r="J69" s="296"/>
      <c r="K69" s="196" t="s">
        <v>89</v>
      </c>
      <c r="L69" s="196" t="s">
        <v>90</v>
      </c>
      <c r="M69" s="197" t="s">
        <v>190</v>
      </c>
      <c r="N69" s="203">
        <v>16948</v>
      </c>
    </row>
    <row r="70" spans="1:19" s="215" customFormat="1" ht="28.5">
      <c r="A70" s="305">
        <v>58</v>
      </c>
      <c r="B70" s="293"/>
      <c r="C70" s="304"/>
      <c r="D70" s="296"/>
      <c r="E70" s="295" t="s">
        <v>85</v>
      </c>
      <c r="F70" s="295" t="s">
        <v>86</v>
      </c>
      <c r="G70" s="297">
        <v>6</v>
      </c>
      <c r="H70" s="305" t="s">
        <v>98</v>
      </c>
      <c r="I70" s="304"/>
      <c r="J70" s="296"/>
      <c r="K70" s="199" t="s">
        <v>242</v>
      </c>
      <c r="L70" s="199" t="s">
        <v>86</v>
      </c>
      <c r="M70" s="200" t="s">
        <v>196</v>
      </c>
      <c r="N70" s="203">
        <v>6127</v>
      </c>
    </row>
    <row r="71" spans="1:19" ht="28.5">
      <c r="A71" s="301">
        <v>59</v>
      </c>
      <c r="B71" s="293"/>
      <c r="C71" s="304"/>
      <c r="D71" s="296"/>
      <c r="E71" s="296"/>
      <c r="F71" s="296"/>
      <c r="G71" s="298"/>
      <c r="H71" s="305" t="s">
        <v>103</v>
      </c>
      <c r="I71" s="301">
        <v>6630</v>
      </c>
      <c r="J71" s="300" t="s">
        <v>247</v>
      </c>
      <c r="K71" s="300" t="s">
        <v>248</v>
      </c>
      <c r="L71" s="300" t="s">
        <v>86</v>
      </c>
      <c r="M71" s="303" t="s">
        <v>151</v>
      </c>
      <c r="N71" s="203">
        <v>6335</v>
      </c>
    </row>
    <row r="72" spans="1:19" ht="28.5">
      <c r="A72" s="301">
        <v>60</v>
      </c>
      <c r="B72" s="293"/>
      <c r="C72" s="304"/>
      <c r="D72" s="296"/>
      <c r="E72" s="296"/>
      <c r="F72" s="296"/>
      <c r="G72" s="298"/>
      <c r="H72" s="305" t="s">
        <v>104</v>
      </c>
      <c r="I72" s="304"/>
      <c r="J72" s="296"/>
      <c r="K72" s="296"/>
      <c r="L72" s="296"/>
      <c r="M72" s="298"/>
      <c r="N72" s="203">
        <v>1012</v>
      </c>
    </row>
    <row r="73" spans="1:19" ht="28.5">
      <c r="A73" s="301">
        <v>61</v>
      </c>
      <c r="B73" s="293"/>
      <c r="C73" s="304"/>
      <c r="D73" s="296"/>
      <c r="E73" s="296"/>
      <c r="F73" s="296"/>
      <c r="G73" s="298"/>
      <c r="H73" s="305" t="s">
        <v>105</v>
      </c>
      <c r="I73" s="304"/>
      <c r="J73" s="296"/>
      <c r="K73" s="296"/>
      <c r="L73" s="296"/>
      <c r="M73" s="298"/>
      <c r="N73" s="203">
        <v>45</v>
      </c>
    </row>
    <row r="74" spans="1:19" ht="28.5">
      <c r="A74" s="301">
        <v>62</v>
      </c>
      <c r="B74" s="293"/>
      <c r="C74" s="304"/>
      <c r="D74" s="296"/>
      <c r="E74" s="296"/>
      <c r="F74" s="296"/>
      <c r="G74" s="298"/>
      <c r="H74" s="305" t="s">
        <v>108</v>
      </c>
      <c r="I74" s="373" t="s">
        <v>149</v>
      </c>
      <c r="J74" s="374" t="s">
        <v>12</v>
      </c>
      <c r="K74" s="196" t="s">
        <v>249</v>
      </c>
      <c r="L74" s="196" t="s">
        <v>86</v>
      </c>
      <c r="M74" s="197" t="s">
        <v>162</v>
      </c>
      <c r="N74" s="203">
        <v>18933</v>
      </c>
    </row>
    <row r="75" spans="1:19" ht="28.5">
      <c r="A75" s="305">
        <v>63</v>
      </c>
      <c r="B75" s="294"/>
      <c r="C75" s="304"/>
      <c r="D75" s="296"/>
      <c r="E75" s="296"/>
      <c r="F75" s="296"/>
      <c r="G75" s="298"/>
      <c r="H75" s="305" t="s">
        <v>92</v>
      </c>
      <c r="I75" s="391"/>
      <c r="J75" s="372"/>
      <c r="K75" s="199" t="s">
        <v>168</v>
      </c>
      <c r="L75" s="199" t="s">
        <v>86</v>
      </c>
      <c r="M75" s="200" t="s">
        <v>157</v>
      </c>
      <c r="N75" s="203">
        <v>11834</v>
      </c>
    </row>
    <row r="77" spans="1:19">
      <c r="A77" s="365" t="s">
        <v>10</v>
      </c>
      <c r="B77" s="366"/>
      <c r="C77" s="366"/>
      <c r="D77" s="366"/>
      <c r="E77" s="366"/>
      <c r="F77" s="366"/>
      <c r="G77" s="366"/>
      <c r="H77" s="366"/>
      <c r="I77" s="367"/>
      <c r="J77" s="367"/>
      <c r="K77" s="367"/>
      <c r="L77" s="367"/>
      <c r="M77" s="367"/>
      <c r="N77" s="367"/>
    </row>
    <row r="78" spans="1:19" ht="85.5">
      <c r="A78" s="208">
        <v>64</v>
      </c>
      <c r="B78" s="206" t="s">
        <v>24</v>
      </c>
      <c r="C78" s="209">
        <v>6800</v>
      </c>
      <c r="D78" s="206" t="s">
        <v>12</v>
      </c>
      <c r="E78" s="206" t="s">
        <v>25</v>
      </c>
      <c r="F78" s="210"/>
      <c r="G78" s="211"/>
      <c r="H78" s="209" t="s">
        <v>26</v>
      </c>
      <c r="I78" s="202" t="s">
        <v>149</v>
      </c>
      <c r="J78" s="196" t="s">
        <v>12</v>
      </c>
      <c r="K78" s="196" t="s">
        <v>158</v>
      </c>
      <c r="L78" s="216" t="s">
        <v>90</v>
      </c>
      <c r="M78" s="197" t="s">
        <v>159</v>
      </c>
      <c r="N78" s="213">
        <v>180145</v>
      </c>
      <c r="Q78" s="201"/>
    </row>
    <row r="79" spans="1:19">
      <c r="A79" s="301">
        <v>65</v>
      </c>
      <c r="B79" s="296"/>
      <c r="C79" s="304"/>
      <c r="D79" s="304"/>
      <c r="E79" s="296"/>
      <c r="F79" s="304"/>
      <c r="G79" s="304"/>
      <c r="H79" s="305" t="s">
        <v>27</v>
      </c>
      <c r="I79" s="261"/>
      <c r="J79" s="260"/>
      <c r="K79" s="199" t="s">
        <v>161</v>
      </c>
      <c r="L79" s="199" t="s">
        <v>90</v>
      </c>
      <c r="M79" s="200" t="s">
        <v>162</v>
      </c>
      <c r="N79" s="198">
        <v>149300</v>
      </c>
      <c r="Q79" s="201"/>
      <c r="S79" s="201"/>
    </row>
    <row r="80" spans="1:19">
      <c r="A80" s="219"/>
      <c r="B80" s="220"/>
      <c r="C80" s="221"/>
      <c r="D80" s="221"/>
      <c r="E80" s="220"/>
      <c r="F80" s="221"/>
      <c r="G80" s="221"/>
      <c r="H80" s="264"/>
      <c r="I80" s="265"/>
      <c r="J80" s="266"/>
      <c r="K80" s="267"/>
      <c r="L80" s="267"/>
      <c r="M80" s="268"/>
      <c r="N80" s="269"/>
      <c r="Q80" s="201"/>
      <c r="S80" s="201"/>
    </row>
    <row r="81" spans="1:19">
      <c r="A81" s="365" t="s">
        <v>33</v>
      </c>
      <c r="B81" s="366"/>
      <c r="C81" s="366"/>
      <c r="D81" s="366"/>
      <c r="E81" s="366"/>
      <c r="F81" s="366"/>
      <c r="G81" s="366"/>
      <c r="H81" s="366"/>
      <c r="I81" s="367"/>
      <c r="J81" s="367"/>
      <c r="K81" s="367"/>
      <c r="L81" s="367"/>
      <c r="M81" s="367"/>
      <c r="N81" s="367"/>
    </row>
    <row r="82" spans="1:19" ht="28.5">
      <c r="A82" s="230">
        <v>66</v>
      </c>
      <c r="B82" s="371" t="s">
        <v>82</v>
      </c>
      <c r="C82" s="392">
        <v>6800</v>
      </c>
      <c r="D82" s="371" t="s">
        <v>12</v>
      </c>
      <c r="E82" s="371" t="s">
        <v>25</v>
      </c>
      <c r="F82" s="371"/>
      <c r="G82" s="388"/>
      <c r="H82" s="305" t="s">
        <v>83</v>
      </c>
      <c r="I82" s="389" t="s">
        <v>149</v>
      </c>
      <c r="J82" s="390" t="s">
        <v>12</v>
      </c>
      <c r="K82" s="196" t="s">
        <v>233</v>
      </c>
      <c r="L82" s="196" t="s">
        <v>86</v>
      </c>
      <c r="M82" s="197" t="s">
        <v>234</v>
      </c>
      <c r="N82" s="203">
        <v>1605</v>
      </c>
    </row>
    <row r="83" spans="1:19" ht="28.5">
      <c r="A83" s="230">
        <v>67</v>
      </c>
      <c r="B83" s="372"/>
      <c r="C83" s="391"/>
      <c r="D83" s="372"/>
      <c r="E83" s="372"/>
      <c r="F83" s="372"/>
      <c r="G83" s="379"/>
      <c r="H83" s="305" t="s">
        <v>111</v>
      </c>
      <c r="I83" s="376"/>
      <c r="J83" s="369"/>
      <c r="K83" s="196" t="s">
        <v>150</v>
      </c>
      <c r="L83" s="196" t="s">
        <v>14</v>
      </c>
      <c r="M83" s="197" t="s">
        <v>251</v>
      </c>
      <c r="N83" s="203">
        <v>5041</v>
      </c>
    </row>
    <row r="84" spans="1:19" ht="28.5">
      <c r="A84" s="230">
        <v>68</v>
      </c>
      <c r="B84" s="372"/>
      <c r="C84" s="391"/>
      <c r="D84" s="372"/>
      <c r="E84" s="372"/>
      <c r="F84" s="372"/>
      <c r="G84" s="379"/>
      <c r="H84" s="305" t="s">
        <v>95</v>
      </c>
      <c r="I84" s="376"/>
      <c r="J84" s="369"/>
      <c r="K84" s="196" t="s">
        <v>161</v>
      </c>
      <c r="L84" s="196" t="s">
        <v>86</v>
      </c>
      <c r="M84" s="197" t="s">
        <v>239</v>
      </c>
      <c r="N84" s="203">
        <v>13303</v>
      </c>
    </row>
    <row r="85" spans="1:19">
      <c r="A85" s="230">
        <v>69</v>
      </c>
      <c r="B85" s="372"/>
      <c r="C85" s="391"/>
      <c r="D85" s="372"/>
      <c r="E85" s="372"/>
      <c r="F85" s="372"/>
      <c r="G85" s="379"/>
      <c r="H85" s="305" t="s">
        <v>96</v>
      </c>
      <c r="I85" s="376"/>
      <c r="J85" s="369"/>
      <c r="K85" s="196" t="s">
        <v>161</v>
      </c>
      <c r="L85" s="196" t="s">
        <v>86</v>
      </c>
      <c r="M85" s="197" t="s">
        <v>239</v>
      </c>
      <c r="N85" s="203">
        <v>5032</v>
      </c>
    </row>
    <row r="86" spans="1:19" ht="28.5">
      <c r="A86" s="230">
        <v>70</v>
      </c>
      <c r="B86" s="372"/>
      <c r="C86" s="391"/>
      <c r="D86" s="372"/>
      <c r="E86" s="372"/>
      <c r="F86" s="372"/>
      <c r="G86" s="379"/>
      <c r="H86" s="305" t="s">
        <v>97</v>
      </c>
      <c r="I86" s="376"/>
      <c r="J86" s="369"/>
      <c r="K86" s="196" t="s">
        <v>240</v>
      </c>
      <c r="L86" s="196" t="s">
        <v>86</v>
      </c>
      <c r="M86" s="197" t="s">
        <v>241</v>
      </c>
      <c r="N86" s="203">
        <v>88</v>
      </c>
    </row>
    <row r="87" spans="1:19" ht="28.5">
      <c r="A87" s="230">
        <v>71</v>
      </c>
      <c r="B87" s="372"/>
      <c r="C87" s="391"/>
      <c r="D87" s="372"/>
      <c r="E87" s="372"/>
      <c r="F87" s="372"/>
      <c r="G87" s="379"/>
      <c r="H87" s="305" t="s">
        <v>131</v>
      </c>
      <c r="I87" s="376"/>
      <c r="J87" s="369"/>
      <c r="K87" s="196" t="s">
        <v>161</v>
      </c>
      <c r="L87" s="196" t="s">
        <v>86</v>
      </c>
      <c r="M87" s="197">
        <v>7</v>
      </c>
      <c r="N87" s="203">
        <v>23100</v>
      </c>
    </row>
    <row r="88" spans="1:19" ht="28.5">
      <c r="A88" s="301">
        <v>72</v>
      </c>
      <c r="B88" s="372"/>
      <c r="C88" s="391"/>
      <c r="D88" s="372"/>
      <c r="E88" s="372"/>
      <c r="F88" s="372"/>
      <c r="G88" s="379"/>
      <c r="H88" s="305" t="s">
        <v>143</v>
      </c>
      <c r="I88" s="376"/>
      <c r="J88" s="369"/>
      <c r="K88" s="199" t="s">
        <v>322</v>
      </c>
      <c r="L88" s="196"/>
      <c r="M88" s="200" t="s">
        <v>323</v>
      </c>
      <c r="N88" s="203">
        <v>2140</v>
      </c>
    </row>
    <row r="89" spans="1:19" ht="28.5">
      <c r="A89" s="301">
        <v>73</v>
      </c>
      <c r="B89" s="372"/>
      <c r="C89" s="391"/>
      <c r="D89" s="372"/>
      <c r="E89" s="372"/>
      <c r="F89" s="372"/>
      <c r="G89" s="379"/>
      <c r="H89" s="305" t="s">
        <v>144</v>
      </c>
      <c r="I89" s="377"/>
      <c r="J89" s="370"/>
      <c r="K89" s="199" t="s">
        <v>324</v>
      </c>
      <c r="L89" s="196"/>
      <c r="M89" s="200" t="s">
        <v>274</v>
      </c>
      <c r="N89" s="203">
        <v>1812</v>
      </c>
    </row>
    <row r="91" spans="1:19">
      <c r="A91" s="365" t="s">
        <v>10</v>
      </c>
      <c r="B91" s="366"/>
      <c r="C91" s="366"/>
      <c r="D91" s="366"/>
      <c r="E91" s="366"/>
      <c r="F91" s="366"/>
      <c r="G91" s="366"/>
      <c r="H91" s="366"/>
      <c r="I91" s="367"/>
      <c r="J91" s="367"/>
      <c r="K91" s="367"/>
      <c r="L91" s="367"/>
      <c r="M91" s="367"/>
      <c r="N91" s="367"/>
    </row>
    <row r="92" spans="1:19" ht="28.5">
      <c r="A92" s="301">
        <v>74</v>
      </c>
      <c r="B92" s="371" t="s">
        <v>28</v>
      </c>
      <c r="C92" s="373">
        <v>6800</v>
      </c>
      <c r="D92" s="373" t="s">
        <v>12</v>
      </c>
      <c r="E92" s="374" t="s">
        <v>13</v>
      </c>
      <c r="F92" s="373" t="s">
        <v>14</v>
      </c>
      <c r="G92" s="378" t="s">
        <v>151</v>
      </c>
      <c r="H92" s="305" t="s">
        <v>29</v>
      </c>
      <c r="I92" s="373">
        <v>6800</v>
      </c>
      <c r="J92" s="374" t="s">
        <v>12</v>
      </c>
      <c r="K92" s="196" t="s">
        <v>163</v>
      </c>
      <c r="L92" s="196" t="s">
        <v>86</v>
      </c>
      <c r="M92" s="197" t="s">
        <v>157</v>
      </c>
      <c r="N92" s="203">
        <v>55966</v>
      </c>
      <c r="Q92" s="201"/>
      <c r="S92" s="201"/>
    </row>
    <row r="93" spans="1:19" ht="28.5">
      <c r="A93" s="202">
        <v>75</v>
      </c>
      <c r="B93" s="372"/>
      <c r="C93" s="372"/>
      <c r="D93" s="372"/>
      <c r="E93" s="372"/>
      <c r="F93" s="372"/>
      <c r="G93" s="379"/>
      <c r="H93" s="305" t="s">
        <v>30</v>
      </c>
      <c r="I93" s="374"/>
      <c r="J93" s="374"/>
      <c r="K93" s="199" t="s">
        <v>164</v>
      </c>
      <c r="L93" s="199" t="s">
        <v>86</v>
      </c>
      <c r="M93" s="217" t="s">
        <v>165</v>
      </c>
      <c r="N93" s="203">
        <v>30000</v>
      </c>
    </row>
    <row r="94" spans="1:19" ht="28.5">
      <c r="A94" s="202">
        <v>76</v>
      </c>
      <c r="B94" s="372"/>
      <c r="C94" s="372"/>
      <c r="D94" s="372"/>
      <c r="E94" s="372"/>
      <c r="F94" s="372"/>
      <c r="G94" s="379"/>
      <c r="H94" s="305" t="s">
        <v>31</v>
      </c>
      <c r="I94" s="374"/>
      <c r="J94" s="374"/>
      <c r="K94" s="199" t="s">
        <v>325</v>
      </c>
      <c r="L94" s="199" t="s">
        <v>86</v>
      </c>
      <c r="M94" s="217" t="s">
        <v>167</v>
      </c>
      <c r="N94" s="203">
        <v>56982</v>
      </c>
    </row>
    <row r="95" spans="1:19" ht="28.5">
      <c r="A95" s="202">
        <v>77</v>
      </c>
      <c r="B95" s="372"/>
      <c r="C95" s="372"/>
      <c r="D95" s="372"/>
      <c r="E95" s="372"/>
      <c r="F95" s="372"/>
      <c r="G95" s="379"/>
      <c r="H95" s="305" t="s">
        <v>32</v>
      </c>
      <c r="I95" s="372"/>
      <c r="J95" s="372"/>
      <c r="K95" s="199" t="s">
        <v>168</v>
      </c>
      <c r="L95" s="199" t="s">
        <v>86</v>
      </c>
      <c r="M95" s="218" t="s">
        <v>151</v>
      </c>
      <c r="N95" s="203">
        <v>163922</v>
      </c>
    </row>
    <row r="96" spans="1:19">
      <c r="A96" s="233"/>
      <c r="B96" s="234"/>
      <c r="C96" s="234"/>
      <c r="D96" s="234"/>
      <c r="E96" s="234"/>
      <c r="F96" s="234"/>
      <c r="G96" s="235"/>
      <c r="H96" s="231"/>
      <c r="I96" s="259"/>
      <c r="J96" s="259"/>
      <c r="K96" s="224"/>
      <c r="L96" s="224"/>
      <c r="M96" s="236"/>
      <c r="N96" s="232"/>
      <c r="O96" s="288"/>
    </row>
    <row r="97" spans="1:17">
      <c r="A97" s="365" t="s">
        <v>33</v>
      </c>
      <c r="B97" s="366"/>
      <c r="C97" s="366"/>
      <c r="D97" s="366"/>
      <c r="E97" s="366"/>
      <c r="F97" s="366"/>
      <c r="G97" s="366"/>
      <c r="H97" s="366"/>
      <c r="I97" s="367"/>
      <c r="J97" s="367"/>
      <c r="K97" s="367"/>
      <c r="L97" s="367"/>
      <c r="M97" s="367"/>
      <c r="N97" s="367"/>
    </row>
    <row r="98" spans="1:17" s="215" customFormat="1" ht="57">
      <c r="A98" s="305">
        <v>78</v>
      </c>
      <c r="B98" s="295" t="s">
        <v>28</v>
      </c>
      <c r="C98" s="305">
        <v>6800</v>
      </c>
      <c r="D98" s="295" t="s">
        <v>12</v>
      </c>
      <c r="E98" s="295" t="s">
        <v>13</v>
      </c>
      <c r="F98" s="305" t="s">
        <v>14</v>
      </c>
      <c r="G98" s="297">
        <v>1</v>
      </c>
      <c r="H98" s="305" t="s">
        <v>100</v>
      </c>
      <c r="I98" s="289" t="s">
        <v>149</v>
      </c>
      <c r="J98" s="292" t="s">
        <v>12</v>
      </c>
      <c r="K98" s="199" t="s">
        <v>217</v>
      </c>
      <c r="L98" s="199"/>
      <c r="M98" s="200" t="s">
        <v>243</v>
      </c>
      <c r="N98" s="203">
        <v>1099</v>
      </c>
      <c r="Q98" s="262"/>
    </row>
    <row r="99" spans="1:17" ht="28.5">
      <c r="A99" s="301">
        <v>79</v>
      </c>
      <c r="B99" s="296"/>
      <c r="C99" s="304"/>
      <c r="D99" s="296"/>
      <c r="E99" s="296"/>
      <c r="F99" s="304"/>
      <c r="G99" s="298"/>
      <c r="H99" s="305" t="s">
        <v>102</v>
      </c>
      <c r="I99" s="290"/>
      <c r="J99" s="293"/>
      <c r="K99" s="196" t="s">
        <v>246</v>
      </c>
      <c r="L99" s="196" t="s">
        <v>86</v>
      </c>
      <c r="M99" s="197" t="s">
        <v>245</v>
      </c>
      <c r="N99" s="203">
        <v>61600</v>
      </c>
    </row>
    <row r="100" spans="1:17" ht="28.5">
      <c r="A100" s="301">
        <v>80</v>
      </c>
      <c r="B100" s="296"/>
      <c r="C100" s="304"/>
      <c r="D100" s="296"/>
      <c r="E100" s="296"/>
      <c r="F100" s="304"/>
      <c r="G100" s="298"/>
      <c r="H100" s="305" t="s">
        <v>132</v>
      </c>
      <c r="I100" s="290"/>
      <c r="J100" s="293"/>
      <c r="K100" s="196" t="s">
        <v>266</v>
      </c>
      <c r="L100" s="196" t="s">
        <v>14</v>
      </c>
      <c r="M100" s="197">
        <v>1</v>
      </c>
      <c r="N100" s="203">
        <v>3000</v>
      </c>
    </row>
    <row r="101" spans="1:17" ht="28.5">
      <c r="A101" s="301">
        <v>81</v>
      </c>
      <c r="B101" s="296"/>
      <c r="C101" s="304"/>
      <c r="D101" s="296"/>
      <c r="E101" s="296"/>
      <c r="F101" s="304"/>
      <c r="G101" s="298"/>
      <c r="H101" s="305" t="s">
        <v>133</v>
      </c>
      <c r="I101" s="290"/>
      <c r="J101" s="293"/>
      <c r="K101" s="196" t="s">
        <v>267</v>
      </c>
      <c r="L101" s="196" t="s">
        <v>86</v>
      </c>
      <c r="M101" s="197" t="s">
        <v>268</v>
      </c>
      <c r="N101" s="203">
        <v>5939</v>
      </c>
    </row>
    <row r="102" spans="1:17" ht="28.5">
      <c r="A102" s="301">
        <v>82</v>
      </c>
      <c r="B102" s="296"/>
      <c r="C102" s="304"/>
      <c r="D102" s="296"/>
      <c r="E102" s="296"/>
      <c r="F102" s="304"/>
      <c r="G102" s="298"/>
      <c r="H102" s="305" t="s">
        <v>134</v>
      </c>
      <c r="I102" s="290"/>
      <c r="J102" s="293"/>
      <c r="K102" s="196" t="s">
        <v>267</v>
      </c>
      <c r="L102" s="196" t="s">
        <v>86</v>
      </c>
      <c r="M102" s="197"/>
      <c r="N102" s="203">
        <v>1739</v>
      </c>
    </row>
    <row r="103" spans="1:17" ht="28.5">
      <c r="A103" s="301">
        <v>83</v>
      </c>
      <c r="B103" s="296"/>
      <c r="C103" s="304"/>
      <c r="D103" s="296"/>
      <c r="E103" s="296"/>
      <c r="F103" s="304"/>
      <c r="G103" s="298"/>
      <c r="H103" s="305" t="s">
        <v>135</v>
      </c>
      <c r="I103" s="290"/>
      <c r="J103" s="293"/>
      <c r="K103" s="196" t="s">
        <v>266</v>
      </c>
      <c r="L103" s="196" t="s">
        <v>14</v>
      </c>
      <c r="M103" s="197" t="s">
        <v>269</v>
      </c>
      <c r="N103" s="203">
        <v>37043</v>
      </c>
    </row>
    <row r="104" spans="1:17" ht="29.25">
      <c r="A104" s="301">
        <v>84</v>
      </c>
      <c r="B104" s="296"/>
      <c r="C104" s="304"/>
      <c r="D104" s="296"/>
      <c r="E104" s="296"/>
      <c r="F104" s="304"/>
      <c r="G104" s="298"/>
      <c r="H104" s="204" t="s">
        <v>136</v>
      </c>
      <c r="I104" s="290"/>
      <c r="J104" s="293"/>
      <c r="K104" s="199" t="s">
        <v>270</v>
      </c>
      <c r="L104" s="199" t="s">
        <v>86</v>
      </c>
      <c r="M104" s="218" t="s">
        <v>271</v>
      </c>
      <c r="N104" s="309">
        <v>20000</v>
      </c>
      <c r="Q104" s="201"/>
    </row>
    <row r="105" spans="1:17" ht="29.25">
      <c r="A105" s="301">
        <v>85</v>
      </c>
      <c r="B105" s="296"/>
      <c r="C105" s="304"/>
      <c r="D105" s="296"/>
      <c r="E105" s="296"/>
      <c r="F105" s="304"/>
      <c r="G105" s="298"/>
      <c r="H105" s="204" t="s">
        <v>142</v>
      </c>
      <c r="I105" s="291"/>
      <c r="J105" s="294"/>
      <c r="K105" s="199" t="s">
        <v>168</v>
      </c>
      <c r="L105" s="199" t="s">
        <v>86</v>
      </c>
      <c r="M105" s="218" t="s">
        <v>151</v>
      </c>
      <c r="N105" s="309">
        <v>2400</v>
      </c>
    </row>
    <row r="106" spans="1:17">
      <c r="A106" s="219"/>
      <c r="B106" s="220"/>
      <c r="C106" s="221"/>
      <c r="D106" s="220"/>
      <c r="E106" s="220"/>
      <c r="F106" s="221"/>
      <c r="G106" s="222"/>
      <c r="H106" s="223"/>
      <c r="I106" s="221"/>
      <c r="J106" s="220"/>
      <c r="K106" s="224"/>
      <c r="L106" s="224"/>
      <c r="M106" s="225"/>
      <c r="N106" s="226"/>
    </row>
    <row r="107" spans="1:17">
      <c r="A107" s="365" t="s">
        <v>33</v>
      </c>
      <c r="B107" s="366"/>
      <c r="C107" s="366"/>
      <c r="D107" s="366"/>
      <c r="E107" s="366"/>
      <c r="F107" s="366"/>
      <c r="G107" s="366"/>
      <c r="H107" s="366"/>
      <c r="I107" s="367"/>
      <c r="J107" s="367"/>
      <c r="K107" s="367"/>
      <c r="L107" s="367"/>
      <c r="M107" s="367"/>
      <c r="N107" s="367"/>
    </row>
    <row r="108" spans="1:17" ht="28.5">
      <c r="A108" s="301">
        <v>86</v>
      </c>
      <c r="B108" s="368" t="s">
        <v>126</v>
      </c>
      <c r="C108" s="375">
        <v>6800</v>
      </c>
      <c r="D108" s="368" t="s">
        <v>12</v>
      </c>
      <c r="E108" s="368" t="s">
        <v>127</v>
      </c>
      <c r="F108" s="368" t="s">
        <v>86</v>
      </c>
      <c r="G108" s="393">
        <v>77</v>
      </c>
      <c r="H108" s="305" t="s">
        <v>128</v>
      </c>
      <c r="I108" s="375" t="s">
        <v>149</v>
      </c>
      <c r="J108" s="368" t="s">
        <v>12</v>
      </c>
      <c r="K108" s="196" t="s">
        <v>127</v>
      </c>
      <c r="L108" s="196" t="s">
        <v>86</v>
      </c>
      <c r="M108" s="197">
        <v>77</v>
      </c>
      <c r="N108" s="203">
        <v>13391</v>
      </c>
      <c r="Q108" s="201"/>
    </row>
    <row r="109" spans="1:17" ht="28.5">
      <c r="A109" s="301">
        <v>87</v>
      </c>
      <c r="B109" s="369"/>
      <c r="C109" s="376"/>
      <c r="D109" s="369"/>
      <c r="E109" s="369"/>
      <c r="F109" s="369"/>
      <c r="G109" s="394"/>
      <c r="H109" s="305" t="s">
        <v>129</v>
      </c>
      <c r="I109" s="376"/>
      <c r="J109" s="369"/>
      <c r="K109" s="196" t="s">
        <v>127</v>
      </c>
      <c r="L109" s="196" t="s">
        <v>86</v>
      </c>
      <c r="M109" s="197">
        <v>83</v>
      </c>
      <c r="N109" s="203">
        <v>1405</v>
      </c>
    </row>
    <row r="110" spans="1:17" ht="28.5">
      <c r="A110" s="301">
        <v>88</v>
      </c>
      <c r="B110" s="370"/>
      <c r="C110" s="377"/>
      <c r="D110" s="370"/>
      <c r="E110" s="370"/>
      <c r="F110" s="370"/>
      <c r="G110" s="395"/>
      <c r="H110" s="305" t="s">
        <v>130</v>
      </c>
      <c r="I110" s="377"/>
      <c r="J110" s="370"/>
      <c r="K110" s="196" t="s">
        <v>265</v>
      </c>
      <c r="L110" s="196" t="s">
        <v>86</v>
      </c>
      <c r="M110" s="197">
        <v>55</v>
      </c>
      <c r="N110" s="203">
        <v>13902</v>
      </c>
    </row>
    <row r="111" spans="1:17" s="227" customFormat="1">
      <c r="A111" s="288"/>
      <c r="B111" s="288"/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</row>
    <row r="112" spans="1:17" s="227" customFormat="1">
      <c r="A112" s="386" t="s">
        <v>326</v>
      </c>
      <c r="B112" s="386"/>
      <c r="C112" s="386"/>
      <c r="D112" s="386"/>
      <c r="E112" s="386"/>
      <c r="F112" s="386"/>
      <c r="G112" s="386"/>
      <c r="H112" s="386"/>
      <c r="I112" s="387"/>
      <c r="J112" s="387"/>
      <c r="K112" s="387"/>
      <c r="L112" s="387"/>
      <c r="M112" s="387"/>
      <c r="N112" s="387"/>
      <c r="O112" s="288"/>
      <c r="P112" s="288"/>
      <c r="Q112" s="288"/>
    </row>
    <row r="113" spans="1:18" ht="85.5">
      <c r="A113" s="301">
        <v>89</v>
      </c>
      <c r="B113" s="295" t="s">
        <v>327</v>
      </c>
      <c r="C113" s="305">
        <v>6800</v>
      </c>
      <c r="D113" s="295" t="s">
        <v>12</v>
      </c>
      <c r="E113" s="305" t="s">
        <v>138</v>
      </c>
      <c r="F113" s="305" t="s">
        <v>86</v>
      </c>
      <c r="G113" s="297" t="s">
        <v>182</v>
      </c>
      <c r="H113" s="305" t="s">
        <v>139</v>
      </c>
      <c r="I113" s="202" t="s">
        <v>149</v>
      </c>
      <c r="J113" s="196" t="s">
        <v>12</v>
      </c>
      <c r="K113" s="228" t="s">
        <v>138</v>
      </c>
      <c r="L113" s="305" t="s">
        <v>86</v>
      </c>
      <c r="M113" s="305">
        <v>4</v>
      </c>
      <c r="N113" s="203">
        <v>24200</v>
      </c>
    </row>
    <row r="114" spans="1:18">
      <c r="A114" s="287"/>
      <c r="B114" s="287"/>
      <c r="C114" s="287"/>
      <c r="D114" s="287"/>
      <c r="E114" s="287"/>
      <c r="F114" s="287"/>
      <c r="G114" s="287"/>
      <c r="H114" s="287"/>
      <c r="I114" s="288"/>
      <c r="J114" s="288"/>
      <c r="K114" s="288"/>
      <c r="L114" s="288"/>
      <c r="M114" s="288"/>
      <c r="N114" s="229"/>
    </row>
    <row r="115" spans="1:18">
      <c r="A115" s="383" t="s">
        <v>33</v>
      </c>
      <c r="B115" s="384"/>
      <c r="C115" s="384"/>
      <c r="D115" s="384"/>
      <c r="E115" s="384"/>
      <c r="F115" s="384"/>
      <c r="G115" s="384"/>
      <c r="H115" s="384"/>
      <c r="I115" s="385"/>
      <c r="J115" s="385"/>
      <c r="K115" s="385"/>
      <c r="L115" s="385"/>
      <c r="M115" s="385"/>
      <c r="N115" s="385"/>
    </row>
    <row r="116" spans="1:18" ht="42.75">
      <c r="A116" s="301">
        <v>90</v>
      </c>
      <c r="B116" s="295" t="s">
        <v>140</v>
      </c>
      <c r="C116" s="305">
        <v>6800</v>
      </c>
      <c r="D116" s="295" t="s">
        <v>12</v>
      </c>
      <c r="E116" s="305" t="s">
        <v>89</v>
      </c>
      <c r="F116" s="305" t="s">
        <v>90</v>
      </c>
      <c r="G116" s="297" t="s">
        <v>151</v>
      </c>
      <c r="H116" s="305" t="s">
        <v>141</v>
      </c>
      <c r="I116" s="202" t="s">
        <v>149</v>
      </c>
      <c r="J116" s="196" t="s">
        <v>12</v>
      </c>
      <c r="K116" s="196" t="s">
        <v>158</v>
      </c>
      <c r="L116" s="196" t="s">
        <v>90</v>
      </c>
      <c r="M116" s="197" t="s">
        <v>151</v>
      </c>
      <c r="N116" s="203">
        <v>25000</v>
      </c>
    </row>
    <row r="117" spans="1:18">
      <c r="N117" s="201"/>
    </row>
    <row r="119" spans="1:18">
      <c r="A119" s="383" t="s">
        <v>328</v>
      </c>
      <c r="B119" s="384"/>
      <c r="C119" s="384"/>
      <c r="D119" s="384"/>
      <c r="E119" s="384"/>
      <c r="F119" s="384"/>
      <c r="G119" s="384"/>
      <c r="H119" s="384"/>
      <c r="I119" s="385"/>
      <c r="J119" s="385"/>
      <c r="K119" s="385"/>
      <c r="L119" s="385"/>
      <c r="M119" s="385"/>
      <c r="N119" s="385"/>
    </row>
    <row r="120" spans="1:18" ht="42.75">
      <c r="A120" s="301">
        <v>91</v>
      </c>
      <c r="B120" s="295" t="s">
        <v>329</v>
      </c>
      <c r="C120" s="305">
        <v>6800</v>
      </c>
      <c r="D120" s="305" t="s">
        <v>12</v>
      </c>
      <c r="E120" s="295" t="s">
        <v>13</v>
      </c>
      <c r="F120" s="305" t="s">
        <v>14</v>
      </c>
      <c r="G120" s="305">
        <v>1</v>
      </c>
      <c r="H120" s="305" t="s">
        <v>15</v>
      </c>
      <c r="I120" s="305" t="s">
        <v>149</v>
      </c>
      <c r="J120" s="295" t="s">
        <v>12</v>
      </c>
      <c r="K120" s="196" t="s">
        <v>150</v>
      </c>
      <c r="L120" s="196" t="s">
        <v>14</v>
      </c>
      <c r="M120" s="197" t="s">
        <v>151</v>
      </c>
      <c r="N120" s="198">
        <v>290883</v>
      </c>
      <c r="O120" s="263"/>
      <c r="R120" s="201"/>
    </row>
    <row r="122" spans="1:18">
      <c r="A122" s="383" t="s">
        <v>326</v>
      </c>
      <c r="B122" s="384"/>
      <c r="C122" s="384"/>
      <c r="D122" s="384"/>
      <c r="E122" s="384"/>
      <c r="F122" s="384"/>
      <c r="G122" s="384"/>
      <c r="H122" s="384"/>
      <c r="I122" s="385"/>
      <c r="J122" s="385"/>
      <c r="K122" s="385"/>
      <c r="L122" s="385"/>
      <c r="M122" s="385"/>
      <c r="N122" s="385"/>
    </row>
    <row r="123" spans="1:18" ht="42.75">
      <c r="A123" s="301">
        <v>92</v>
      </c>
      <c r="B123" s="295" t="s">
        <v>329</v>
      </c>
      <c r="C123" s="305">
        <v>6800</v>
      </c>
      <c r="D123" s="305" t="s">
        <v>12</v>
      </c>
      <c r="E123" s="295" t="s">
        <v>13</v>
      </c>
      <c r="F123" s="305" t="s">
        <v>14</v>
      </c>
      <c r="G123" s="305">
        <v>1</v>
      </c>
      <c r="H123" s="305" t="s">
        <v>109</v>
      </c>
      <c r="I123" s="202" t="s">
        <v>149</v>
      </c>
      <c r="J123" s="196" t="s">
        <v>12</v>
      </c>
      <c r="K123" s="196" t="s">
        <v>13</v>
      </c>
      <c r="L123" s="196" t="s">
        <v>14</v>
      </c>
      <c r="M123" s="197" t="s">
        <v>151</v>
      </c>
      <c r="N123" s="203">
        <v>1175</v>
      </c>
    </row>
    <row r="125" spans="1:18">
      <c r="A125" s="365" t="s">
        <v>33</v>
      </c>
      <c r="B125" s="366"/>
      <c r="C125" s="366"/>
      <c r="D125" s="366"/>
      <c r="E125" s="366"/>
      <c r="F125" s="366"/>
      <c r="G125" s="366"/>
      <c r="H125" s="366"/>
      <c r="I125" s="367"/>
      <c r="J125" s="367"/>
      <c r="K125" s="367"/>
      <c r="L125" s="367"/>
      <c r="M125" s="367"/>
      <c r="N125" s="367"/>
    </row>
    <row r="126" spans="1:18" ht="28.5">
      <c r="A126" s="301">
        <v>93</v>
      </c>
      <c r="B126" s="292" t="s">
        <v>330</v>
      </c>
      <c r="C126" s="289">
        <v>6800</v>
      </c>
      <c r="D126" s="302" t="s">
        <v>12</v>
      </c>
      <c r="E126" s="257" t="s">
        <v>195</v>
      </c>
      <c r="F126" s="299" t="s">
        <v>86</v>
      </c>
      <c r="G126" s="299" t="s">
        <v>196</v>
      </c>
      <c r="H126" s="305" t="s">
        <v>34</v>
      </c>
      <c r="I126" s="202" t="s">
        <v>149</v>
      </c>
      <c r="J126" s="196" t="s">
        <v>12</v>
      </c>
      <c r="K126" s="196" t="s">
        <v>170</v>
      </c>
      <c r="L126" s="196" t="s">
        <v>86</v>
      </c>
      <c r="M126" s="197" t="s">
        <v>171</v>
      </c>
      <c r="N126" s="203">
        <v>5344</v>
      </c>
    </row>
    <row r="127" spans="1:18" ht="28.5">
      <c r="A127" s="301">
        <v>94</v>
      </c>
      <c r="B127" s="293"/>
      <c r="C127" s="293"/>
      <c r="D127" s="253"/>
      <c r="E127" s="274"/>
      <c r="F127" s="255"/>
      <c r="G127" s="255"/>
      <c r="H127" s="305" t="s">
        <v>35</v>
      </c>
      <c r="I127" s="202" t="s">
        <v>149</v>
      </c>
      <c r="J127" s="196" t="s">
        <v>12</v>
      </c>
      <c r="K127" s="196" t="s">
        <v>173</v>
      </c>
      <c r="L127" s="196" t="s">
        <v>86</v>
      </c>
      <c r="M127" s="197" t="s">
        <v>174</v>
      </c>
      <c r="N127" s="203">
        <v>2443</v>
      </c>
    </row>
    <row r="128" spans="1:18" ht="28.5">
      <c r="A128" s="301">
        <v>95</v>
      </c>
      <c r="B128" s="293"/>
      <c r="C128" s="293"/>
      <c r="D128" s="253"/>
      <c r="E128" s="274"/>
      <c r="F128" s="255"/>
      <c r="G128" s="255"/>
      <c r="H128" s="305" t="s">
        <v>36</v>
      </c>
      <c r="I128" s="202" t="s">
        <v>149</v>
      </c>
      <c r="J128" s="196" t="s">
        <v>12</v>
      </c>
      <c r="K128" s="196" t="s">
        <v>173</v>
      </c>
      <c r="L128" s="196" t="s">
        <v>86</v>
      </c>
      <c r="M128" s="197" t="s">
        <v>174</v>
      </c>
      <c r="N128" s="203">
        <v>806</v>
      </c>
    </row>
    <row r="129" spans="1:20" ht="28.5">
      <c r="A129" s="301">
        <v>96</v>
      </c>
      <c r="B129" s="293"/>
      <c r="C129" s="293"/>
      <c r="D129" s="253"/>
      <c r="E129" s="274"/>
      <c r="F129" s="255"/>
      <c r="G129" s="255"/>
      <c r="H129" s="305" t="s">
        <v>37</v>
      </c>
      <c r="I129" s="202" t="s">
        <v>149</v>
      </c>
      <c r="J129" s="196" t="s">
        <v>12</v>
      </c>
      <c r="K129" s="196" t="s">
        <v>173</v>
      </c>
      <c r="L129" s="196" t="s">
        <v>86</v>
      </c>
      <c r="M129" s="197" t="s">
        <v>174</v>
      </c>
      <c r="N129" s="203">
        <v>0</v>
      </c>
    </row>
    <row r="130" spans="1:20" ht="28.5">
      <c r="A130" s="301">
        <v>97</v>
      </c>
      <c r="B130" s="293"/>
      <c r="C130" s="293"/>
      <c r="D130" s="253"/>
      <c r="E130" s="274"/>
      <c r="F130" s="255"/>
      <c r="G130" s="255"/>
      <c r="H130" s="305" t="s">
        <v>38</v>
      </c>
      <c r="I130" s="202" t="s">
        <v>149</v>
      </c>
      <c r="J130" s="196" t="s">
        <v>12</v>
      </c>
      <c r="K130" s="196" t="s">
        <v>176</v>
      </c>
      <c r="L130" s="196" t="s">
        <v>86</v>
      </c>
      <c r="M130" s="197" t="s">
        <v>177</v>
      </c>
      <c r="N130" s="203">
        <v>5763</v>
      </c>
    </row>
    <row r="131" spans="1:20" ht="28.5">
      <c r="A131" s="301">
        <v>98</v>
      </c>
      <c r="B131" s="293"/>
      <c r="C131" s="293"/>
      <c r="D131" s="253"/>
      <c r="E131" s="274"/>
      <c r="F131" s="255"/>
      <c r="G131" s="255"/>
      <c r="H131" s="305" t="s">
        <v>39</v>
      </c>
      <c r="I131" s="202" t="s">
        <v>149</v>
      </c>
      <c r="J131" s="196" t="s">
        <v>12</v>
      </c>
      <c r="K131" s="196" t="s">
        <v>178</v>
      </c>
      <c r="L131" s="196" t="s">
        <v>86</v>
      </c>
      <c r="M131" s="197" t="s">
        <v>179</v>
      </c>
      <c r="N131" s="203">
        <v>7797</v>
      </c>
    </row>
    <row r="132" spans="1:20">
      <c r="A132" s="301">
        <v>99</v>
      </c>
      <c r="B132" s="293"/>
      <c r="C132" s="293"/>
      <c r="D132" s="253"/>
      <c r="E132" s="274"/>
      <c r="F132" s="255"/>
      <c r="G132" s="255"/>
      <c r="H132" s="305" t="s">
        <v>40</v>
      </c>
      <c r="I132" s="202" t="s">
        <v>149</v>
      </c>
      <c r="J132" s="196" t="s">
        <v>12</v>
      </c>
      <c r="K132" s="196" t="s">
        <v>180</v>
      </c>
      <c r="L132" s="196" t="s">
        <v>86</v>
      </c>
      <c r="M132" s="197" t="s">
        <v>181</v>
      </c>
      <c r="N132" s="203">
        <v>6328</v>
      </c>
    </row>
    <row r="133" spans="1:20" ht="28.5">
      <c r="A133" s="301">
        <v>100</v>
      </c>
      <c r="B133" s="293"/>
      <c r="C133" s="293"/>
      <c r="D133" s="253"/>
      <c r="E133" s="274"/>
      <c r="F133" s="255"/>
      <c r="G133" s="255"/>
      <c r="H133" s="305" t="s">
        <v>41</v>
      </c>
      <c r="I133" s="202" t="s">
        <v>149</v>
      </c>
      <c r="J133" s="196" t="s">
        <v>12</v>
      </c>
      <c r="K133" s="196" t="s">
        <v>180</v>
      </c>
      <c r="L133" s="196" t="s">
        <v>86</v>
      </c>
      <c r="M133" s="197" t="s">
        <v>182</v>
      </c>
      <c r="N133" s="203">
        <v>286</v>
      </c>
    </row>
    <row r="134" spans="1:20" ht="28.5">
      <c r="A134" s="301">
        <v>101</v>
      </c>
      <c r="B134" s="293"/>
      <c r="C134" s="293"/>
      <c r="D134" s="253"/>
      <c r="E134" s="274"/>
      <c r="F134" s="255"/>
      <c r="G134" s="255"/>
      <c r="H134" s="305" t="s">
        <v>42</v>
      </c>
      <c r="I134" s="202" t="s">
        <v>149</v>
      </c>
      <c r="J134" s="196" t="s">
        <v>12</v>
      </c>
      <c r="K134" s="196" t="s">
        <v>180</v>
      </c>
      <c r="L134" s="196" t="s">
        <v>86</v>
      </c>
      <c r="M134" s="197" t="s">
        <v>182</v>
      </c>
      <c r="N134" s="203">
        <v>5317</v>
      </c>
    </row>
    <row r="135" spans="1:20" ht="28.5">
      <c r="A135" s="301">
        <v>102</v>
      </c>
      <c r="B135" s="293"/>
      <c r="C135" s="293"/>
      <c r="D135" s="253"/>
      <c r="E135" s="274"/>
      <c r="F135" s="255"/>
      <c r="G135" s="255"/>
      <c r="H135" s="305" t="s">
        <v>43</v>
      </c>
      <c r="I135" s="202" t="s">
        <v>149</v>
      </c>
      <c r="J135" s="196" t="s">
        <v>12</v>
      </c>
      <c r="K135" s="196" t="s">
        <v>183</v>
      </c>
      <c r="L135" s="196" t="s">
        <v>14</v>
      </c>
      <c r="M135" s="197" t="s">
        <v>184</v>
      </c>
      <c r="N135" s="203">
        <v>4306</v>
      </c>
    </row>
    <row r="136" spans="1:20">
      <c r="A136" s="301">
        <v>103</v>
      </c>
      <c r="B136" s="293"/>
      <c r="C136" s="293"/>
      <c r="D136" s="253"/>
      <c r="E136" s="274"/>
      <c r="F136" s="255"/>
      <c r="G136" s="255"/>
      <c r="H136" s="305" t="s">
        <v>44</v>
      </c>
      <c r="I136" s="202" t="s">
        <v>149</v>
      </c>
      <c r="J136" s="196" t="s">
        <v>12</v>
      </c>
      <c r="K136" s="196" t="s">
        <v>185</v>
      </c>
      <c r="L136" s="196" t="s">
        <v>86</v>
      </c>
      <c r="M136" s="197" t="s">
        <v>186</v>
      </c>
      <c r="N136" s="203">
        <v>7502</v>
      </c>
    </row>
    <row r="137" spans="1:20" ht="28.5">
      <c r="A137" s="301">
        <v>104</v>
      </c>
      <c r="B137" s="293"/>
      <c r="C137" s="293"/>
      <c r="D137" s="253"/>
      <c r="E137" s="274"/>
      <c r="F137" s="255"/>
      <c r="G137" s="255"/>
      <c r="H137" s="305" t="s">
        <v>45</v>
      </c>
      <c r="I137" s="202" t="s">
        <v>149</v>
      </c>
      <c r="J137" s="196" t="s">
        <v>12</v>
      </c>
      <c r="K137" s="196" t="s">
        <v>187</v>
      </c>
      <c r="L137" s="196" t="s">
        <v>86</v>
      </c>
      <c r="M137" s="197" t="s">
        <v>188</v>
      </c>
      <c r="N137" s="203">
        <v>4411</v>
      </c>
    </row>
    <row r="138" spans="1:20" ht="28.5">
      <c r="A138" s="301">
        <v>105</v>
      </c>
      <c r="B138" s="293"/>
      <c r="C138" s="293"/>
      <c r="D138" s="253"/>
      <c r="E138" s="274"/>
      <c r="F138" s="255"/>
      <c r="G138" s="255"/>
      <c r="H138" s="305" t="s">
        <v>46</v>
      </c>
      <c r="I138" s="202">
        <v>6800</v>
      </c>
      <c r="J138" s="196" t="s">
        <v>12</v>
      </c>
      <c r="K138" s="196" t="s">
        <v>331</v>
      </c>
      <c r="L138" s="196" t="s">
        <v>86</v>
      </c>
      <c r="M138" s="197" t="s">
        <v>190</v>
      </c>
      <c r="N138" s="203">
        <v>3938</v>
      </c>
    </row>
    <row r="139" spans="1:20" ht="28.5">
      <c r="A139" s="301">
        <v>106</v>
      </c>
      <c r="B139" s="293"/>
      <c r="C139" s="293"/>
      <c r="D139" s="253"/>
      <c r="E139" s="274"/>
      <c r="F139" s="255"/>
      <c r="G139" s="255"/>
      <c r="H139" s="305" t="s">
        <v>48</v>
      </c>
      <c r="I139" s="202" t="s">
        <v>149</v>
      </c>
      <c r="J139" s="196" t="s">
        <v>12</v>
      </c>
      <c r="K139" s="196" t="s">
        <v>195</v>
      </c>
      <c r="L139" s="196" t="s">
        <v>86</v>
      </c>
      <c r="M139" s="197" t="s">
        <v>196</v>
      </c>
      <c r="N139" s="203">
        <v>5818</v>
      </c>
    </row>
    <row r="140" spans="1:20" ht="28.5">
      <c r="A140" s="301">
        <v>107</v>
      </c>
      <c r="B140" s="293"/>
      <c r="C140" s="293"/>
      <c r="D140" s="253"/>
      <c r="E140" s="274"/>
      <c r="F140" s="255"/>
      <c r="G140" s="255"/>
      <c r="H140" s="305" t="s">
        <v>49</v>
      </c>
      <c r="I140" s="202" t="s">
        <v>149</v>
      </c>
      <c r="J140" s="196" t="s">
        <v>12</v>
      </c>
      <c r="K140" s="196" t="s">
        <v>197</v>
      </c>
      <c r="L140" s="196" t="s">
        <v>86</v>
      </c>
      <c r="M140" s="197" t="s">
        <v>198</v>
      </c>
      <c r="N140" s="203">
        <v>3465</v>
      </c>
    </row>
    <row r="141" spans="1:20" ht="28.5">
      <c r="A141" s="301">
        <v>108</v>
      </c>
      <c r="B141" s="294"/>
      <c r="C141" s="294"/>
      <c r="D141" s="254"/>
      <c r="E141" s="259"/>
      <c r="F141" s="256"/>
      <c r="G141" s="256"/>
      <c r="H141" s="305" t="s">
        <v>50</v>
      </c>
      <c r="I141" s="202" t="s">
        <v>149</v>
      </c>
      <c r="J141" s="196" t="s">
        <v>12</v>
      </c>
      <c r="K141" s="196" t="s">
        <v>197</v>
      </c>
      <c r="L141" s="196" t="s">
        <v>86</v>
      </c>
      <c r="M141" s="197" t="s">
        <v>198</v>
      </c>
      <c r="N141" s="203">
        <v>1723</v>
      </c>
    </row>
    <row r="143" spans="1:20">
      <c r="O143" s="307" t="s">
        <v>307</v>
      </c>
      <c r="S143" s="306" t="s">
        <v>298</v>
      </c>
      <c r="T143" s="306" t="s">
        <v>332</v>
      </c>
    </row>
    <row r="144" spans="1:20">
      <c r="O144" s="308">
        <f>SUM(N13:N62)</f>
        <v>162261</v>
      </c>
      <c r="P144" s="363" t="s">
        <v>333</v>
      </c>
      <c r="Q144" s="364"/>
      <c r="R144" s="364"/>
      <c r="S144" s="308">
        <v>68070</v>
      </c>
      <c r="T144" s="308">
        <v>230331</v>
      </c>
    </row>
    <row r="145" spans="12:20">
      <c r="O145" s="308">
        <f>SUM(N68:N75)</f>
        <v>62534</v>
      </c>
      <c r="P145" s="363" t="s">
        <v>334</v>
      </c>
      <c r="Q145" s="364"/>
      <c r="R145" s="364"/>
      <c r="S145" s="308">
        <v>147967</v>
      </c>
      <c r="T145" s="308">
        <v>210501</v>
      </c>
    </row>
    <row r="146" spans="12:20">
      <c r="O146" s="308">
        <f>SUM(N82:N89)</f>
        <v>52121</v>
      </c>
      <c r="P146" s="363" t="s">
        <v>335</v>
      </c>
      <c r="Q146" s="364"/>
      <c r="R146" s="364"/>
      <c r="S146" s="308">
        <v>329445</v>
      </c>
      <c r="T146" s="308">
        <v>381566</v>
      </c>
    </row>
    <row r="147" spans="12:20">
      <c r="M147" s="310" t="s">
        <v>298</v>
      </c>
      <c r="N147" s="311">
        <f>SUM(N6+N7+N8+N9+N66+N78+N79+N92+N93+N94+N95+N120)</f>
        <v>1143235</v>
      </c>
      <c r="O147" s="308">
        <f>SUM(N97:N105)</f>
        <v>132820</v>
      </c>
      <c r="P147" s="363" t="s">
        <v>336</v>
      </c>
      <c r="Q147" s="364"/>
      <c r="R147" s="364"/>
      <c r="S147" s="308">
        <v>306870</v>
      </c>
      <c r="T147" s="308">
        <v>439690</v>
      </c>
    </row>
    <row r="148" spans="12:20">
      <c r="M148" s="310" t="s">
        <v>307</v>
      </c>
      <c r="N148" s="311">
        <f>SUM(O144:O152)</f>
        <v>554056</v>
      </c>
      <c r="O148" s="308">
        <f>SUM(N108:N110)</f>
        <v>28698</v>
      </c>
      <c r="P148" s="363" t="s">
        <v>337</v>
      </c>
      <c r="Q148" s="364"/>
      <c r="R148" s="364"/>
      <c r="S148" s="308">
        <v>0</v>
      </c>
      <c r="T148" s="308">
        <v>28698</v>
      </c>
    </row>
    <row r="149" spans="12:20">
      <c r="M149" s="310" t="s">
        <v>332</v>
      </c>
      <c r="N149" s="311">
        <f>SUM(N147+N148)</f>
        <v>1697291</v>
      </c>
      <c r="O149" s="308">
        <f>N113</f>
        <v>24200</v>
      </c>
      <c r="P149" s="363" t="s">
        <v>338</v>
      </c>
      <c r="Q149" s="364"/>
      <c r="R149" s="364"/>
      <c r="S149" s="308">
        <v>0</v>
      </c>
      <c r="T149" s="308">
        <v>24200</v>
      </c>
    </row>
    <row r="150" spans="12:20">
      <c r="O150" s="308">
        <f>N116</f>
        <v>25000</v>
      </c>
      <c r="P150" s="363" t="s">
        <v>339</v>
      </c>
      <c r="Q150" s="364"/>
      <c r="R150" s="364"/>
      <c r="S150" s="308">
        <v>0</v>
      </c>
      <c r="T150" s="308">
        <v>25000</v>
      </c>
    </row>
    <row r="151" spans="12:20">
      <c r="O151" s="308">
        <f>N123</f>
        <v>1175</v>
      </c>
      <c r="P151" s="363" t="s">
        <v>340</v>
      </c>
      <c r="Q151" s="364"/>
      <c r="R151" s="364"/>
      <c r="S151" s="308">
        <v>290883</v>
      </c>
      <c r="T151" s="308">
        <v>292008</v>
      </c>
    </row>
    <row r="152" spans="12:20">
      <c r="O152" s="308">
        <f>SUM(N126:N141)</f>
        <v>65247</v>
      </c>
      <c r="P152" s="363" t="s">
        <v>341</v>
      </c>
      <c r="Q152" s="364"/>
      <c r="R152" s="364"/>
      <c r="S152" s="308">
        <v>0</v>
      </c>
      <c r="T152" s="308">
        <v>65247</v>
      </c>
    </row>
    <row r="153" spans="12:20">
      <c r="O153" s="308">
        <f>SUM(O144:O152)</f>
        <v>554056</v>
      </c>
      <c r="P153" s="363" t="s">
        <v>342</v>
      </c>
      <c r="Q153" s="364"/>
      <c r="R153" s="364"/>
      <c r="S153" s="308">
        <f>SUM(S144:S152)</f>
        <v>1143235</v>
      </c>
      <c r="T153" s="308">
        <f>SUM(T144:T152)</f>
        <v>1697241</v>
      </c>
    </row>
    <row r="155" spans="12:20">
      <c r="L155" s="362" t="s">
        <v>343</v>
      </c>
      <c r="M155" s="362"/>
      <c r="O155" s="307" t="s">
        <v>307</v>
      </c>
      <c r="S155" s="306" t="s">
        <v>298</v>
      </c>
      <c r="T155" s="306" t="s">
        <v>332</v>
      </c>
    </row>
    <row r="156" spans="12:20">
      <c r="O156" s="306">
        <f>ROUND(0.8*O144,0)</f>
        <v>129809</v>
      </c>
      <c r="P156" s="363" t="s">
        <v>333</v>
      </c>
      <c r="Q156" s="364"/>
      <c r="R156" s="364"/>
      <c r="S156" s="306">
        <f t="shared" ref="S156:T156" si="0">ROUND(0.8*S144,0)</f>
        <v>54456</v>
      </c>
      <c r="T156" s="306">
        <f t="shared" si="0"/>
        <v>184265</v>
      </c>
    </row>
    <row r="157" spans="12:20">
      <c r="O157" s="306">
        <f t="shared" ref="O157:O165" si="1">ROUND(0.8*O145,0)</f>
        <v>50027</v>
      </c>
      <c r="P157" s="363" t="s">
        <v>334</v>
      </c>
      <c r="Q157" s="364"/>
      <c r="R157" s="364"/>
      <c r="S157" s="306">
        <f t="shared" ref="S157:T157" si="2">ROUND(0.8*S145,0)</f>
        <v>118374</v>
      </c>
      <c r="T157" s="306">
        <f t="shared" si="2"/>
        <v>168401</v>
      </c>
    </row>
    <row r="158" spans="12:20">
      <c r="M158" s="310" t="s">
        <v>298</v>
      </c>
      <c r="N158" s="311">
        <f>ROUND(N147*0.8,0)</f>
        <v>914588</v>
      </c>
      <c r="O158" s="306">
        <f t="shared" si="1"/>
        <v>41697</v>
      </c>
      <c r="P158" s="363" t="s">
        <v>335</v>
      </c>
      <c r="Q158" s="364"/>
      <c r="R158" s="364"/>
      <c r="S158" s="306">
        <f t="shared" ref="S158:T158" si="3">ROUND(0.8*S146,0)</f>
        <v>263556</v>
      </c>
      <c r="T158" s="306">
        <f t="shared" si="3"/>
        <v>305253</v>
      </c>
    </row>
    <row r="159" spans="12:20">
      <c r="M159" s="310" t="s">
        <v>307</v>
      </c>
      <c r="N159" s="311">
        <f t="shared" ref="N159:N160" si="4">ROUND(N148*0.8,0)</f>
        <v>443245</v>
      </c>
      <c r="O159" s="306">
        <f t="shared" si="1"/>
        <v>106256</v>
      </c>
      <c r="P159" s="363" t="s">
        <v>336</v>
      </c>
      <c r="Q159" s="364"/>
      <c r="R159" s="364"/>
      <c r="S159" s="306">
        <f t="shared" ref="S159:T159" si="5">ROUND(0.8*S147,0)</f>
        <v>245496</v>
      </c>
      <c r="T159" s="306">
        <f t="shared" si="5"/>
        <v>351752</v>
      </c>
    </row>
    <row r="160" spans="12:20">
      <c r="M160" s="310" t="s">
        <v>332</v>
      </c>
      <c r="N160" s="311">
        <f t="shared" si="4"/>
        <v>1357833</v>
      </c>
      <c r="O160" s="306">
        <f t="shared" si="1"/>
        <v>22958</v>
      </c>
      <c r="P160" s="363" t="s">
        <v>337</v>
      </c>
      <c r="Q160" s="364"/>
      <c r="R160" s="364"/>
      <c r="S160" s="306">
        <f t="shared" ref="S160:T160" si="6">ROUND(0.8*S148,0)</f>
        <v>0</v>
      </c>
      <c r="T160" s="306">
        <f t="shared" si="6"/>
        <v>22958</v>
      </c>
    </row>
    <row r="161" spans="15:20">
      <c r="O161" s="306">
        <f t="shared" si="1"/>
        <v>19360</v>
      </c>
      <c r="P161" s="363" t="s">
        <v>338</v>
      </c>
      <c r="Q161" s="364"/>
      <c r="R161" s="364"/>
      <c r="S161" s="306">
        <f t="shared" ref="S161:T161" si="7">ROUND(0.8*S149,0)</f>
        <v>0</v>
      </c>
      <c r="T161" s="306">
        <f t="shared" si="7"/>
        <v>19360</v>
      </c>
    </row>
    <row r="162" spans="15:20">
      <c r="O162" s="306">
        <f t="shared" si="1"/>
        <v>20000</v>
      </c>
      <c r="P162" s="363" t="s">
        <v>339</v>
      </c>
      <c r="Q162" s="364"/>
      <c r="R162" s="364"/>
      <c r="S162" s="306">
        <f t="shared" ref="S162:T162" si="8">ROUND(0.8*S150,0)</f>
        <v>0</v>
      </c>
      <c r="T162" s="306">
        <f t="shared" si="8"/>
        <v>20000</v>
      </c>
    </row>
    <row r="163" spans="15:20">
      <c r="O163" s="306">
        <f t="shared" si="1"/>
        <v>940</v>
      </c>
      <c r="P163" s="363" t="s">
        <v>340</v>
      </c>
      <c r="Q163" s="364"/>
      <c r="R163" s="364"/>
      <c r="S163" s="306">
        <f t="shared" ref="S163:T163" si="9">ROUND(0.8*S151,0)</f>
        <v>232706</v>
      </c>
      <c r="T163" s="306">
        <f t="shared" si="9"/>
        <v>233606</v>
      </c>
    </row>
    <row r="164" spans="15:20">
      <c r="O164" s="306">
        <f t="shared" si="1"/>
        <v>52198</v>
      </c>
      <c r="P164" s="363" t="s">
        <v>341</v>
      </c>
      <c r="Q164" s="364"/>
      <c r="R164" s="364"/>
      <c r="S164" s="306">
        <f t="shared" ref="S164:T164" si="10">ROUND(0.8*S152,0)</f>
        <v>0</v>
      </c>
      <c r="T164" s="306">
        <f t="shared" si="10"/>
        <v>52198</v>
      </c>
    </row>
    <row r="165" spans="15:20">
      <c r="O165" s="306">
        <f t="shared" si="1"/>
        <v>443245</v>
      </c>
      <c r="P165" s="363" t="s">
        <v>342</v>
      </c>
      <c r="Q165" s="364"/>
      <c r="R165" s="364"/>
      <c r="S165" s="306">
        <f t="shared" ref="S165:T165" si="11">ROUND(0.8*S153,0)</f>
        <v>914588</v>
      </c>
      <c r="T165" s="306">
        <f t="shared" si="11"/>
        <v>1357793</v>
      </c>
    </row>
  </sheetData>
  <mergeCells count="67">
    <mergeCell ref="A119:N119"/>
    <mergeCell ref="A122:N122"/>
    <mergeCell ref="I108:I110"/>
    <mergeCell ref="F108:F110"/>
    <mergeCell ref="G108:G110"/>
    <mergeCell ref="A125:N125"/>
    <mergeCell ref="A115:N115"/>
    <mergeCell ref="A112:N112"/>
    <mergeCell ref="A67:N67"/>
    <mergeCell ref="A65:N65"/>
    <mergeCell ref="A91:N91"/>
    <mergeCell ref="D82:D89"/>
    <mergeCell ref="E82:E89"/>
    <mergeCell ref="F82:F89"/>
    <mergeCell ref="G82:G89"/>
    <mergeCell ref="I82:I89"/>
    <mergeCell ref="J82:J89"/>
    <mergeCell ref="I74:I75"/>
    <mergeCell ref="A81:N81"/>
    <mergeCell ref="B82:B89"/>
    <mergeCell ref="C82:C89"/>
    <mergeCell ref="J74:J75"/>
    <mergeCell ref="A12:N12"/>
    <mergeCell ref="N3:N4"/>
    <mergeCell ref="A1:H2"/>
    <mergeCell ref="A3:A4"/>
    <mergeCell ref="B3:G3"/>
    <mergeCell ref="H3:H4"/>
    <mergeCell ref="A5:N5"/>
    <mergeCell ref="I3:M3"/>
    <mergeCell ref="A77:N77"/>
    <mergeCell ref="J108:J110"/>
    <mergeCell ref="A97:N97"/>
    <mergeCell ref="B92:B95"/>
    <mergeCell ref="C92:C95"/>
    <mergeCell ref="J92:J95"/>
    <mergeCell ref="D92:D95"/>
    <mergeCell ref="C108:C110"/>
    <mergeCell ref="D108:D110"/>
    <mergeCell ref="E92:E95"/>
    <mergeCell ref="F92:F95"/>
    <mergeCell ref="G92:G95"/>
    <mergeCell ref="I92:I95"/>
    <mergeCell ref="A107:N107"/>
    <mergeCell ref="E108:E110"/>
    <mergeCell ref="B108:B110"/>
    <mergeCell ref="P144:R144"/>
    <mergeCell ref="P145:R145"/>
    <mergeCell ref="P146:R146"/>
    <mergeCell ref="P147:R147"/>
    <mergeCell ref="P148:R148"/>
    <mergeCell ref="P149:R149"/>
    <mergeCell ref="P150:R150"/>
    <mergeCell ref="P151:R151"/>
    <mergeCell ref="P152:R152"/>
    <mergeCell ref="P153:R153"/>
    <mergeCell ref="P165:R165"/>
    <mergeCell ref="P156:R156"/>
    <mergeCell ref="P157:R157"/>
    <mergeCell ref="P158:R158"/>
    <mergeCell ref="P159:R159"/>
    <mergeCell ref="P160:R160"/>
    <mergeCell ref="L155:M155"/>
    <mergeCell ref="P161:R161"/>
    <mergeCell ref="P162:R162"/>
    <mergeCell ref="P163:R163"/>
    <mergeCell ref="P164:R164"/>
  </mergeCells>
  <phoneticPr fontId="5" type="noConversion"/>
  <pageMargins left="0.7" right="0.7" top="0.75" bottom="0.75" header="0.3" footer="0.3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2:T180"/>
  <sheetViews>
    <sheetView topLeftCell="F1" zoomScale="90" zoomScaleNormal="90" workbookViewId="0">
      <selection activeCell="H163" sqref="H163"/>
    </sheetView>
  </sheetViews>
  <sheetFormatPr defaultColWidth="9.140625" defaultRowHeight="15"/>
  <cols>
    <col min="1" max="1" width="9.140625" style="51"/>
    <col min="2" max="2" width="69" style="51" customWidth="1"/>
    <col min="3" max="3" width="9.140625" style="51"/>
    <col min="4" max="4" width="20" style="51" customWidth="1"/>
    <col min="5" max="5" width="21.28515625" style="51" customWidth="1"/>
    <col min="6" max="6" width="9.140625" style="51"/>
    <col min="7" max="7" width="9.5703125" style="51" customWidth="1"/>
    <col min="8" max="8" width="51.140625" style="114" customWidth="1"/>
    <col min="9" max="9" width="9.140625" style="51"/>
    <col min="10" max="10" width="30" style="51" customWidth="1"/>
    <col min="11" max="11" width="32.42578125" style="51" customWidth="1"/>
    <col min="12" max="12" width="9.140625" style="51"/>
    <col min="13" max="13" width="12.7109375" style="51" customWidth="1"/>
    <col min="14" max="14" width="18.42578125" style="51" customWidth="1"/>
    <col min="15" max="16" width="50.140625" style="115" customWidth="1"/>
    <col min="17" max="17" width="18.42578125" style="51" customWidth="1"/>
    <col min="18" max="18" width="31" style="51" customWidth="1"/>
    <col min="19" max="19" width="48.85546875" style="51" customWidth="1"/>
    <col min="20" max="20" width="36.85546875" style="51" customWidth="1"/>
    <col min="21" max="16384" width="9.140625" style="51"/>
  </cols>
  <sheetData>
    <row r="2" spans="1:20" ht="16.5" hidden="1" thickBot="1">
      <c r="A2" s="49">
        <v>1</v>
      </c>
      <c r="B2" s="248" t="s">
        <v>16</v>
      </c>
      <c r="C2" s="248">
        <v>6800</v>
      </c>
      <c r="D2" s="248" t="s">
        <v>12</v>
      </c>
      <c r="E2" s="248" t="s">
        <v>13</v>
      </c>
      <c r="F2" s="248" t="s">
        <v>14</v>
      </c>
      <c r="G2" s="248">
        <v>1</v>
      </c>
      <c r="H2" s="73" t="s">
        <v>15</v>
      </c>
      <c r="I2" s="60" t="s">
        <v>149</v>
      </c>
      <c r="J2" s="19" t="s">
        <v>12</v>
      </c>
      <c r="K2" s="19" t="s">
        <v>150</v>
      </c>
      <c r="L2" s="19" t="s">
        <v>14</v>
      </c>
      <c r="M2" s="83" t="s">
        <v>151</v>
      </c>
      <c r="N2" s="84">
        <v>290883</v>
      </c>
      <c r="O2" s="85" t="s">
        <v>15</v>
      </c>
      <c r="P2" s="85" t="s">
        <v>15</v>
      </c>
      <c r="Q2" s="86">
        <v>290883</v>
      </c>
      <c r="R2" s="51" t="str">
        <f>VLOOKUP(P2,ellenőrzés!H4:H156,1,FALSE)</f>
        <v>HU000310F11-S10000000000001019756</v>
      </c>
      <c r="S2" s="77" t="s">
        <v>48</v>
      </c>
      <c r="T2" s="51" t="str">
        <f t="shared" ref="T2:T33" si="0">VLOOKUP(O2,S:S,1,FALSE)</f>
        <v>HU000310F11-S10000000000001019756</v>
      </c>
    </row>
    <row r="3" spans="1:20" ht="16.5" hidden="1" thickBot="1">
      <c r="A3" s="49">
        <f t="shared" ref="A3:A9" si="1">A2+1</f>
        <v>2</v>
      </c>
      <c r="B3" s="248" t="s">
        <v>16</v>
      </c>
      <c r="C3" s="87"/>
      <c r="D3" s="87"/>
      <c r="E3" s="87"/>
      <c r="F3" s="87"/>
      <c r="G3" s="87"/>
      <c r="H3" s="73" t="s">
        <v>17</v>
      </c>
      <c r="I3" s="7" t="s">
        <v>149</v>
      </c>
      <c r="J3" s="6" t="s">
        <v>12</v>
      </c>
      <c r="K3" s="6" t="s">
        <v>153</v>
      </c>
      <c r="L3" s="6" t="s">
        <v>86</v>
      </c>
      <c r="M3" s="88"/>
      <c r="N3" s="84">
        <v>324</v>
      </c>
      <c r="O3" s="85" t="s">
        <v>17</v>
      </c>
      <c r="P3" s="89" t="s">
        <v>17</v>
      </c>
      <c r="Q3" s="90">
        <v>324</v>
      </c>
      <c r="R3" s="51" t="str">
        <f>VLOOKUP(P3,ellenőrzés!H5:H156,1,FALSE)</f>
        <v>HU000310F11-S10000000000001025061</v>
      </c>
      <c r="S3" s="77" t="s">
        <v>344</v>
      </c>
      <c r="T3" s="51" t="str">
        <f t="shared" si="0"/>
        <v>HU000310F11-S10000000000001025061</v>
      </c>
    </row>
    <row r="4" spans="1:20" ht="16.5" hidden="1" thickBot="1">
      <c r="A4" s="49">
        <f t="shared" si="1"/>
        <v>3</v>
      </c>
      <c r="B4" s="248" t="s">
        <v>16</v>
      </c>
      <c r="C4" s="87"/>
      <c r="D4" s="87"/>
      <c r="E4" s="87"/>
      <c r="F4" s="87"/>
      <c r="G4" s="87"/>
      <c r="H4" s="73" t="s">
        <v>18</v>
      </c>
      <c r="I4" s="7" t="s">
        <v>149</v>
      </c>
      <c r="J4" s="6" t="s">
        <v>12</v>
      </c>
      <c r="K4" s="6" t="s">
        <v>154</v>
      </c>
      <c r="L4" s="6" t="s">
        <v>86</v>
      </c>
      <c r="M4" s="88" t="s">
        <v>155</v>
      </c>
      <c r="N4" s="91">
        <v>10451</v>
      </c>
      <c r="O4" s="85" t="s">
        <v>18</v>
      </c>
      <c r="P4" s="89" t="s">
        <v>18</v>
      </c>
      <c r="Q4" s="90">
        <v>10451</v>
      </c>
      <c r="R4" s="51" t="str">
        <f>VLOOKUP(P4,ellenőrzés!H6:H157,1,FALSE)</f>
        <v>HU000310F11-S10000000000001016664</v>
      </c>
      <c r="S4" s="77" t="s">
        <v>345</v>
      </c>
      <c r="T4" s="51" t="str">
        <f t="shared" si="0"/>
        <v>HU000310F11-S10000000000001016664</v>
      </c>
    </row>
    <row r="5" spans="1:20" ht="16.5" hidden="1" thickBot="1">
      <c r="A5" s="49">
        <f t="shared" si="1"/>
        <v>4</v>
      </c>
      <c r="B5" s="248" t="s">
        <v>16</v>
      </c>
      <c r="C5" s="87"/>
      <c r="D5" s="87"/>
      <c r="E5" s="87"/>
      <c r="F5" s="87"/>
      <c r="G5" s="87"/>
      <c r="H5" s="73" t="s">
        <v>19</v>
      </c>
      <c r="I5" s="7" t="s">
        <v>149</v>
      </c>
      <c r="J5" s="6" t="s">
        <v>12</v>
      </c>
      <c r="K5" s="6" t="s">
        <v>156</v>
      </c>
      <c r="L5" s="6" t="s">
        <v>86</v>
      </c>
      <c r="M5" s="88"/>
      <c r="N5" s="91" t="e">
        <f>SUM(#REF!)</f>
        <v>#REF!</v>
      </c>
      <c r="O5" s="85" t="s">
        <v>19</v>
      </c>
      <c r="P5" s="89" t="s">
        <v>19</v>
      </c>
      <c r="Q5" s="90">
        <v>2868</v>
      </c>
      <c r="R5" s="51" t="str">
        <f>VLOOKUP(P5,ellenőrzés!H7:H158,1,FALSE)</f>
        <v>HU000310F11-S10000000000001021129</v>
      </c>
      <c r="S5" s="77" t="s">
        <v>53</v>
      </c>
      <c r="T5" s="51" t="str">
        <f t="shared" si="0"/>
        <v>HU000310F11-S10000000000001021129</v>
      </c>
    </row>
    <row r="6" spans="1:20" ht="16.5" hidden="1" thickBot="1">
      <c r="A6" s="49">
        <v>5</v>
      </c>
      <c r="B6" s="248" t="s">
        <v>16</v>
      </c>
      <c r="C6" s="87"/>
      <c r="D6" s="87"/>
      <c r="E6" s="87"/>
      <c r="F6" s="87"/>
      <c r="G6" s="87"/>
      <c r="H6" s="73" t="s">
        <v>346</v>
      </c>
      <c r="I6" s="7" t="s">
        <v>149</v>
      </c>
      <c r="J6" s="6" t="s">
        <v>12</v>
      </c>
      <c r="K6" s="6" t="s">
        <v>347</v>
      </c>
      <c r="L6" s="6" t="s">
        <v>86</v>
      </c>
      <c r="M6" s="88" t="s">
        <v>348</v>
      </c>
      <c r="N6" s="91" t="e">
        <f>SUM(#REF!)</f>
        <v>#REF!</v>
      </c>
      <c r="O6" s="85" t="s">
        <v>346</v>
      </c>
      <c r="P6" s="89" t="s">
        <v>346</v>
      </c>
      <c r="Q6" s="90">
        <v>0</v>
      </c>
      <c r="R6" s="51" t="str">
        <f>VLOOKUP(P6,ellenőrzés!H8:H159,1,FALSE)</f>
        <v>HU000310F11-S10000000000001011985</v>
      </c>
      <c r="S6" s="77" t="s">
        <v>349</v>
      </c>
      <c r="T6" s="51" t="str">
        <f t="shared" si="0"/>
        <v>HU000310F11-S10000000000001011985</v>
      </c>
    </row>
    <row r="7" spans="1:20" ht="16.5" hidden="1" thickBot="1">
      <c r="A7" s="49">
        <f t="shared" si="1"/>
        <v>6</v>
      </c>
      <c r="B7" s="248" t="s">
        <v>16</v>
      </c>
      <c r="C7" s="87"/>
      <c r="D7" s="87"/>
      <c r="E7" s="87"/>
      <c r="F7" s="87"/>
      <c r="G7" s="87"/>
      <c r="H7" s="73" t="s">
        <v>350</v>
      </c>
      <c r="I7" s="7" t="s">
        <v>149</v>
      </c>
      <c r="J7" s="6" t="s">
        <v>12</v>
      </c>
      <c r="K7" s="6" t="s">
        <v>351</v>
      </c>
      <c r="L7" s="6" t="s">
        <v>86</v>
      </c>
      <c r="M7" s="88" t="s">
        <v>182</v>
      </c>
      <c r="N7" s="91">
        <v>59516</v>
      </c>
      <c r="O7" s="85" t="s">
        <v>350</v>
      </c>
      <c r="P7" s="89" t="s">
        <v>350</v>
      </c>
      <c r="Q7" s="90">
        <v>59516</v>
      </c>
      <c r="R7" s="51" t="str">
        <f>VLOOKUP(P7,ellenőrzés!H9:H160,1,FALSE)</f>
        <v>HU000310F11-S10000000000001014184</v>
      </c>
      <c r="S7" s="77" t="s">
        <v>352</v>
      </c>
      <c r="T7" s="51" t="str">
        <f t="shared" si="0"/>
        <v>HU000310F11-S10000000000001014184</v>
      </c>
    </row>
    <row r="8" spans="1:20" ht="16.5" hidden="1" thickBot="1">
      <c r="A8" s="49">
        <f t="shared" si="1"/>
        <v>7</v>
      </c>
      <c r="B8" s="248" t="s">
        <v>16</v>
      </c>
      <c r="C8" s="87"/>
      <c r="D8" s="87"/>
      <c r="E8" s="87"/>
      <c r="F8" s="87"/>
      <c r="G8" s="87"/>
      <c r="H8" s="73" t="s">
        <v>20</v>
      </c>
      <c r="I8" s="7" t="s">
        <v>149</v>
      </c>
      <c r="J8" s="6" t="s">
        <v>12</v>
      </c>
      <c r="K8" s="6" t="s">
        <v>160</v>
      </c>
      <c r="L8" s="6" t="s">
        <v>86</v>
      </c>
      <c r="M8" s="88"/>
      <c r="N8" s="91">
        <v>54427</v>
      </c>
      <c r="O8" s="85" t="s">
        <v>20</v>
      </c>
      <c r="P8" s="89" t="s">
        <v>20</v>
      </c>
      <c r="Q8" s="90">
        <v>54427</v>
      </c>
      <c r="R8" s="51" t="str">
        <f>VLOOKUP(P8,ellenőrzés!H9:H161,1,FALSE)</f>
        <v>HU000310F11-S10000000000001010611</v>
      </c>
      <c r="S8" s="77" t="s">
        <v>39</v>
      </c>
      <c r="T8" s="51" t="str">
        <f t="shared" si="0"/>
        <v>HU000310F11-S10000000000001010611</v>
      </c>
    </row>
    <row r="9" spans="1:20" ht="16.5" hidden="1" thickBot="1">
      <c r="A9" s="49">
        <f t="shared" si="1"/>
        <v>8</v>
      </c>
      <c r="B9" s="248" t="s">
        <v>16</v>
      </c>
      <c r="C9" s="87"/>
      <c r="D9" s="87"/>
      <c r="E9" s="87"/>
      <c r="F9" s="87"/>
      <c r="G9" s="87"/>
      <c r="H9" s="73" t="s">
        <v>353</v>
      </c>
      <c r="I9" s="7" t="s">
        <v>149</v>
      </c>
      <c r="J9" s="6" t="s">
        <v>12</v>
      </c>
      <c r="K9" s="6" t="s">
        <v>13</v>
      </c>
      <c r="L9" s="6" t="s">
        <v>14</v>
      </c>
      <c r="M9" s="88" t="s">
        <v>151</v>
      </c>
      <c r="N9" s="91">
        <v>1226</v>
      </c>
      <c r="O9" s="85" t="s">
        <v>353</v>
      </c>
      <c r="P9" s="89" t="s">
        <v>353</v>
      </c>
      <c r="Q9" s="90">
        <v>1226</v>
      </c>
      <c r="R9" s="51" t="str">
        <f>VLOOKUP(P9,ellenőrzés!H10:H162,1,FALSE)</f>
        <v>HU000310F11-S10000000000001793967</v>
      </c>
      <c r="S9" s="77" t="s">
        <v>78</v>
      </c>
      <c r="T9" s="51" t="str">
        <f t="shared" si="0"/>
        <v>HU000310F11-S10000000000001793967</v>
      </c>
    </row>
    <row r="10" spans="1:20" ht="16.5" hidden="1" thickBot="1">
      <c r="A10" s="49">
        <v>9</v>
      </c>
      <c r="B10" s="248" t="s">
        <v>16</v>
      </c>
      <c r="C10" s="87"/>
      <c r="D10" s="87"/>
      <c r="E10" s="87"/>
      <c r="F10" s="87"/>
      <c r="G10" s="87"/>
      <c r="H10" s="73" t="s">
        <v>354</v>
      </c>
      <c r="I10" s="92">
        <v>6800</v>
      </c>
      <c r="J10" s="44" t="s">
        <v>12</v>
      </c>
      <c r="K10" s="93" t="s">
        <v>355</v>
      </c>
      <c r="L10" s="44"/>
      <c r="M10" s="94"/>
      <c r="N10" s="95" t="e">
        <f>SUM(#REF!)</f>
        <v>#REF!</v>
      </c>
      <c r="O10" s="85" t="s">
        <v>354</v>
      </c>
      <c r="P10" s="89" t="s">
        <v>354</v>
      </c>
      <c r="Q10" s="96">
        <v>0</v>
      </c>
      <c r="R10" s="51" t="str">
        <f>VLOOKUP(P10,ellenőrzés!H11:H163,1,FALSE)</f>
        <v>HU000310F11-S10000000000001799462</v>
      </c>
      <c r="S10" s="77" t="s">
        <v>38</v>
      </c>
      <c r="T10" s="51" t="str">
        <f t="shared" si="0"/>
        <v>HU000310F11-S10000000000001799462</v>
      </c>
    </row>
    <row r="11" spans="1:20" ht="16.5" thickBot="1">
      <c r="A11" s="49">
        <v>10</v>
      </c>
      <c r="B11" s="248" t="s">
        <v>16</v>
      </c>
      <c r="C11" s="97"/>
      <c r="D11" s="97"/>
      <c r="E11" s="97"/>
      <c r="F11" s="97"/>
      <c r="G11" s="97"/>
      <c r="H11" s="75" t="s">
        <v>356</v>
      </c>
      <c r="I11" s="92" t="s">
        <v>149</v>
      </c>
      <c r="J11" s="44" t="s">
        <v>12</v>
      </c>
      <c r="K11" s="44" t="s">
        <v>127</v>
      </c>
      <c r="L11" s="98" t="s">
        <v>14</v>
      </c>
      <c r="M11" s="99" t="s">
        <v>207</v>
      </c>
      <c r="N11" s="100" t="e">
        <f>SUM(#REF!)</f>
        <v>#REF!</v>
      </c>
      <c r="O11" s="85" t="s">
        <v>356</v>
      </c>
      <c r="P11" s="89" t="s">
        <v>356</v>
      </c>
      <c r="Q11" s="101">
        <v>22585</v>
      </c>
      <c r="R11" s="51" t="str">
        <f>VLOOKUP(P11,ellenőrzés!H12:H164,1,FALSE)</f>
        <v>HU000310F11-S10000000000001004550</v>
      </c>
      <c r="S11" s="82" t="s">
        <v>357</v>
      </c>
      <c r="T11" s="51" t="e">
        <f t="shared" si="0"/>
        <v>#N/A</v>
      </c>
    </row>
    <row r="12" spans="1:20" ht="16.5" hidden="1" thickBot="1">
      <c r="A12" s="49">
        <f>A11+1</f>
        <v>11</v>
      </c>
      <c r="B12" s="248" t="s">
        <v>16</v>
      </c>
      <c r="C12" s="248">
        <v>6800</v>
      </c>
      <c r="D12" s="248" t="s">
        <v>12</v>
      </c>
      <c r="E12" s="248" t="s">
        <v>13</v>
      </c>
      <c r="F12" s="248" t="s">
        <v>14</v>
      </c>
      <c r="G12" s="248">
        <v>1</v>
      </c>
      <c r="H12" s="102" t="s">
        <v>34</v>
      </c>
      <c r="I12" s="60" t="s">
        <v>149</v>
      </c>
      <c r="J12" s="19" t="s">
        <v>12</v>
      </c>
      <c r="K12" s="19" t="s">
        <v>170</v>
      </c>
      <c r="L12" s="19" t="s">
        <v>86</v>
      </c>
      <c r="M12" s="62" t="s">
        <v>358</v>
      </c>
      <c r="N12" s="103">
        <v>6927</v>
      </c>
      <c r="O12" s="85" t="s">
        <v>34</v>
      </c>
      <c r="P12" s="89" t="s">
        <v>34</v>
      </c>
      <c r="Q12" s="104">
        <v>6927</v>
      </c>
      <c r="R12" s="51" t="str">
        <f>VLOOKUP(P12,ellenőrzés!H12:H165,1,FALSE)</f>
        <v>HU000310F11-S10000000000001023930</v>
      </c>
      <c r="S12" s="77" t="s">
        <v>46</v>
      </c>
      <c r="T12" s="51" t="str">
        <f t="shared" si="0"/>
        <v>HU000310F11-S10000000000001023930</v>
      </c>
    </row>
    <row r="13" spans="1:20" ht="16.5" hidden="1" thickBot="1">
      <c r="A13" s="49">
        <f>A12+1</f>
        <v>12</v>
      </c>
      <c r="B13" s="248" t="s">
        <v>16</v>
      </c>
      <c r="C13" s="87"/>
      <c r="D13" s="252"/>
      <c r="E13" s="252"/>
      <c r="F13" s="252"/>
      <c r="G13" s="252"/>
      <c r="H13" s="73" t="s">
        <v>35</v>
      </c>
      <c r="I13" s="7" t="s">
        <v>149</v>
      </c>
      <c r="J13" s="6" t="s">
        <v>12</v>
      </c>
      <c r="K13" s="6" t="s">
        <v>173</v>
      </c>
      <c r="L13" s="6" t="s">
        <v>86</v>
      </c>
      <c r="M13" s="50" t="s">
        <v>174</v>
      </c>
      <c r="N13" s="105">
        <v>2910</v>
      </c>
      <c r="O13" s="85" t="s">
        <v>35</v>
      </c>
      <c r="P13" s="89" t="s">
        <v>35</v>
      </c>
      <c r="Q13" s="104">
        <v>2910</v>
      </c>
      <c r="R13" s="51" t="str">
        <f>VLOOKUP(P13,ellenőrzés!H13:H166,1,FALSE)</f>
        <v>HU000310F11-S10000000000001023935</v>
      </c>
      <c r="S13" s="77" t="s">
        <v>55</v>
      </c>
      <c r="T13" s="51" t="str">
        <f t="shared" si="0"/>
        <v>HU000310F11-S10000000000001023935</v>
      </c>
    </row>
    <row r="14" spans="1:20" ht="16.5" hidden="1" thickBot="1">
      <c r="A14" s="49">
        <f t="shared" ref="A14:A77" si="2">A13+1</f>
        <v>13</v>
      </c>
      <c r="B14" s="248" t="s">
        <v>16</v>
      </c>
      <c r="C14" s="87"/>
      <c r="D14" s="252"/>
      <c r="E14" s="252"/>
      <c r="F14" s="252"/>
      <c r="G14" s="252"/>
      <c r="H14" s="73" t="s">
        <v>36</v>
      </c>
      <c r="I14" s="7" t="s">
        <v>149</v>
      </c>
      <c r="J14" s="6" t="s">
        <v>12</v>
      </c>
      <c r="K14" s="6" t="s">
        <v>173</v>
      </c>
      <c r="L14" s="6" t="s">
        <v>86</v>
      </c>
      <c r="M14" s="50" t="s">
        <v>174</v>
      </c>
      <c r="N14" s="105">
        <v>440</v>
      </c>
      <c r="O14" s="85" t="s">
        <v>36</v>
      </c>
      <c r="P14" s="89" t="s">
        <v>36</v>
      </c>
      <c r="Q14" s="104">
        <v>440</v>
      </c>
      <c r="R14" s="51" t="str">
        <f>VLOOKUP(P14,ellenőrzés!H14:H167,1,FALSE)</f>
        <v>HU000310F11-S10000000000001087306</v>
      </c>
      <c r="S14" s="77" t="s">
        <v>359</v>
      </c>
      <c r="T14" s="51" t="str">
        <f t="shared" si="0"/>
        <v>HU000310F11-S10000000000001087306</v>
      </c>
    </row>
    <row r="15" spans="1:20" ht="16.5" hidden="1" thickBot="1">
      <c r="A15" s="49">
        <f t="shared" si="2"/>
        <v>14</v>
      </c>
      <c r="B15" s="248" t="s">
        <v>16</v>
      </c>
      <c r="C15" s="87"/>
      <c r="D15" s="252"/>
      <c r="E15" s="252"/>
      <c r="F15" s="252"/>
      <c r="G15" s="252"/>
      <c r="H15" s="73" t="s">
        <v>37</v>
      </c>
      <c r="I15" s="7" t="s">
        <v>149</v>
      </c>
      <c r="J15" s="6" t="s">
        <v>12</v>
      </c>
      <c r="K15" s="6" t="s">
        <v>173</v>
      </c>
      <c r="L15" s="6" t="s">
        <v>86</v>
      </c>
      <c r="M15" s="50" t="s">
        <v>174</v>
      </c>
      <c r="N15" s="105">
        <v>0</v>
      </c>
      <c r="O15" s="85" t="s">
        <v>37</v>
      </c>
      <c r="P15" s="89" t="s">
        <v>37</v>
      </c>
      <c r="Q15" s="104">
        <v>0</v>
      </c>
      <c r="R15" s="51" t="str">
        <f>VLOOKUP(P15,ellenőrzés!H15:H168,1,FALSE)</f>
        <v>HU000310F11-S10000000000001787905</v>
      </c>
      <c r="S15" s="77" t="s">
        <v>360</v>
      </c>
      <c r="T15" s="51" t="str">
        <f t="shared" si="0"/>
        <v>HU000310F11-S10000000000001787905</v>
      </c>
    </row>
    <row r="16" spans="1:20" ht="16.5" hidden="1" thickBot="1">
      <c r="A16" s="49">
        <f t="shared" si="2"/>
        <v>15</v>
      </c>
      <c r="B16" s="248" t="s">
        <v>16</v>
      </c>
      <c r="C16" s="87"/>
      <c r="D16" s="252"/>
      <c r="E16" s="252"/>
      <c r="F16" s="252"/>
      <c r="G16" s="252"/>
      <c r="H16" s="73" t="s">
        <v>38</v>
      </c>
      <c r="I16" s="7" t="s">
        <v>149</v>
      </c>
      <c r="J16" s="6" t="s">
        <v>12</v>
      </c>
      <c r="K16" s="6" t="s">
        <v>176</v>
      </c>
      <c r="L16" s="6" t="s">
        <v>86</v>
      </c>
      <c r="M16" s="50" t="s">
        <v>177</v>
      </c>
      <c r="N16" s="105">
        <v>5763</v>
      </c>
      <c r="O16" s="85" t="s">
        <v>38</v>
      </c>
      <c r="P16" s="89" t="s">
        <v>38</v>
      </c>
      <c r="Q16" s="104">
        <v>5763</v>
      </c>
      <c r="R16" s="51" t="e">
        <f>VLOOKUP(P16,ellenőrzés!H15:H169,1,FALSE)</f>
        <v>#N/A</v>
      </c>
      <c r="S16" s="77" t="s">
        <v>60</v>
      </c>
      <c r="T16" s="51" t="str">
        <f t="shared" si="0"/>
        <v>HU000310F11-S10000000000001007633</v>
      </c>
    </row>
    <row r="17" spans="1:20" ht="16.5" hidden="1" thickBot="1">
      <c r="A17" s="49">
        <f t="shared" si="2"/>
        <v>16</v>
      </c>
      <c r="B17" s="248" t="s">
        <v>16</v>
      </c>
      <c r="C17" s="87"/>
      <c r="D17" s="252"/>
      <c r="E17" s="252"/>
      <c r="F17" s="252"/>
      <c r="G17" s="252"/>
      <c r="H17" s="73" t="s">
        <v>39</v>
      </c>
      <c r="I17" s="7" t="s">
        <v>149</v>
      </c>
      <c r="J17" s="6" t="s">
        <v>12</v>
      </c>
      <c r="K17" s="6" t="s">
        <v>178</v>
      </c>
      <c r="L17" s="6" t="s">
        <v>86</v>
      </c>
      <c r="M17" s="50" t="s">
        <v>179</v>
      </c>
      <c r="N17" s="105">
        <v>7365</v>
      </c>
      <c r="O17" s="85" t="s">
        <v>39</v>
      </c>
      <c r="P17" s="89" t="s">
        <v>39</v>
      </c>
      <c r="Q17" s="104">
        <v>7365</v>
      </c>
      <c r="R17" s="51" t="e">
        <f>VLOOKUP(P17,ellenőrzés!H16:H170,1,FALSE)</f>
        <v>#N/A</v>
      </c>
      <c r="S17" s="77" t="s">
        <v>43</v>
      </c>
      <c r="T17" s="51" t="str">
        <f t="shared" si="0"/>
        <v>HU000310F11-S10000000000001004525</v>
      </c>
    </row>
    <row r="18" spans="1:20" ht="16.5" hidden="1" thickBot="1">
      <c r="A18" s="49">
        <f t="shared" si="2"/>
        <v>17</v>
      </c>
      <c r="B18" s="248" t="s">
        <v>16</v>
      </c>
      <c r="C18" s="87"/>
      <c r="D18" s="252"/>
      <c r="E18" s="252"/>
      <c r="F18" s="252"/>
      <c r="G18" s="252"/>
      <c r="H18" s="73" t="s">
        <v>40</v>
      </c>
      <c r="I18" s="7" t="s">
        <v>149</v>
      </c>
      <c r="J18" s="6" t="s">
        <v>12</v>
      </c>
      <c r="K18" s="6" t="s">
        <v>180</v>
      </c>
      <c r="L18" s="6" t="s">
        <v>86</v>
      </c>
      <c r="M18" s="50" t="s">
        <v>223</v>
      </c>
      <c r="N18" s="105">
        <v>7287</v>
      </c>
      <c r="O18" s="85" t="s">
        <v>40</v>
      </c>
      <c r="P18" s="89" t="s">
        <v>40</v>
      </c>
      <c r="Q18" s="104">
        <v>7287</v>
      </c>
      <c r="R18" s="51" t="str">
        <f>VLOOKUP(P18,ellenőrzés!H17:H171,1,FALSE)</f>
        <v>HU000310F11-S10000000000001017131</v>
      </c>
      <c r="S18" s="77" t="s">
        <v>20</v>
      </c>
      <c r="T18" s="51" t="str">
        <f t="shared" si="0"/>
        <v>HU000310F11-S10000000000001017131</v>
      </c>
    </row>
    <row r="19" spans="1:20" ht="16.5" hidden="1" thickBot="1">
      <c r="A19" s="49">
        <f t="shared" si="2"/>
        <v>18</v>
      </c>
      <c r="B19" s="248" t="s">
        <v>16</v>
      </c>
      <c r="C19" s="87"/>
      <c r="D19" s="252"/>
      <c r="E19" s="252"/>
      <c r="F19" s="252"/>
      <c r="G19" s="252"/>
      <c r="H19" s="73" t="s">
        <v>41</v>
      </c>
      <c r="I19" s="7" t="s">
        <v>149</v>
      </c>
      <c r="J19" s="6" t="s">
        <v>12</v>
      </c>
      <c r="K19" s="6" t="s">
        <v>180</v>
      </c>
      <c r="L19" s="6" t="s">
        <v>86</v>
      </c>
      <c r="M19" s="50" t="s">
        <v>182</v>
      </c>
      <c r="N19" s="105">
        <v>212</v>
      </c>
      <c r="O19" s="85" t="s">
        <v>41</v>
      </c>
      <c r="P19" s="89" t="s">
        <v>41</v>
      </c>
      <c r="Q19" s="104">
        <v>212</v>
      </c>
      <c r="R19" s="51" t="str">
        <f>VLOOKUP(P19,ellenőrzés!H18:H172,1,FALSE)</f>
        <v>HU000310F11-S10000000000001020328</v>
      </c>
      <c r="S19" s="77" t="s">
        <v>26</v>
      </c>
      <c r="T19" s="51" t="str">
        <f t="shared" si="0"/>
        <v>HU000310F11-S10000000000001020328</v>
      </c>
    </row>
    <row r="20" spans="1:20" ht="16.5" hidden="1" thickBot="1">
      <c r="A20" s="49">
        <f t="shared" si="2"/>
        <v>19</v>
      </c>
      <c r="B20" s="248" t="s">
        <v>16</v>
      </c>
      <c r="C20" s="87"/>
      <c r="D20" s="252"/>
      <c r="E20" s="252"/>
      <c r="F20" s="252"/>
      <c r="G20" s="252"/>
      <c r="H20" s="73" t="s">
        <v>42</v>
      </c>
      <c r="I20" s="7" t="s">
        <v>149</v>
      </c>
      <c r="J20" s="6" t="s">
        <v>12</v>
      </c>
      <c r="K20" s="6" t="s">
        <v>180</v>
      </c>
      <c r="L20" s="6" t="s">
        <v>86</v>
      </c>
      <c r="M20" s="50" t="s">
        <v>182</v>
      </c>
      <c r="N20" s="105">
        <v>5980</v>
      </c>
      <c r="O20" s="85" t="s">
        <v>42</v>
      </c>
      <c r="P20" s="89" t="s">
        <v>42</v>
      </c>
      <c r="Q20" s="104">
        <v>5980</v>
      </c>
      <c r="R20" s="51" t="str">
        <f>VLOOKUP(P20,ellenőrzés!H19:H173,1,FALSE)</f>
        <v>HU000310F11-S10000000000001017143</v>
      </c>
      <c r="S20" s="77" t="s">
        <v>141</v>
      </c>
      <c r="T20" s="51" t="str">
        <f t="shared" si="0"/>
        <v>HU000310F11-S10000000000001017143</v>
      </c>
    </row>
    <row r="21" spans="1:20" ht="16.5" hidden="1" thickBot="1">
      <c r="A21" s="49">
        <f t="shared" si="2"/>
        <v>20</v>
      </c>
      <c r="B21" s="248" t="s">
        <v>16</v>
      </c>
      <c r="C21" s="87"/>
      <c r="D21" s="252"/>
      <c r="E21" s="252"/>
      <c r="F21" s="252"/>
      <c r="G21" s="252"/>
      <c r="H21" s="73" t="s">
        <v>43</v>
      </c>
      <c r="I21" s="7" t="s">
        <v>149</v>
      </c>
      <c r="J21" s="6" t="s">
        <v>12</v>
      </c>
      <c r="K21" s="6" t="s">
        <v>183</v>
      </c>
      <c r="L21" s="6" t="s">
        <v>14</v>
      </c>
      <c r="M21" s="50" t="s">
        <v>184</v>
      </c>
      <c r="N21" s="105">
        <v>2911</v>
      </c>
      <c r="O21" s="85" t="s">
        <v>43</v>
      </c>
      <c r="P21" s="89" t="s">
        <v>43</v>
      </c>
      <c r="Q21" s="104">
        <v>2911</v>
      </c>
      <c r="R21" s="51" t="e">
        <f>VLOOKUP(P21,ellenőrzés!H19:H174,1,FALSE)</f>
        <v>#N/A</v>
      </c>
      <c r="S21" s="77" t="s">
        <v>69</v>
      </c>
      <c r="T21" s="51" t="str">
        <f t="shared" si="0"/>
        <v>HU000310F11-S10000000000001010609</v>
      </c>
    </row>
    <row r="22" spans="1:20" ht="16.5" hidden="1" thickBot="1">
      <c r="A22" s="49">
        <f t="shared" si="2"/>
        <v>21</v>
      </c>
      <c r="B22" s="248" t="s">
        <v>16</v>
      </c>
      <c r="C22" s="87"/>
      <c r="D22" s="252"/>
      <c r="E22" s="252"/>
      <c r="F22" s="252"/>
      <c r="G22" s="252"/>
      <c r="H22" s="73" t="s">
        <v>44</v>
      </c>
      <c r="I22" s="7" t="s">
        <v>149</v>
      </c>
      <c r="J22" s="6" t="s">
        <v>12</v>
      </c>
      <c r="K22" s="6" t="s">
        <v>185</v>
      </c>
      <c r="L22" s="6" t="s">
        <v>86</v>
      </c>
      <c r="M22" s="50" t="s">
        <v>186</v>
      </c>
      <c r="N22" s="105">
        <v>7502</v>
      </c>
      <c r="O22" s="85" t="s">
        <v>44</v>
      </c>
      <c r="P22" s="89" t="s">
        <v>44</v>
      </c>
      <c r="Q22" s="104">
        <v>7502</v>
      </c>
      <c r="R22" s="51" t="str">
        <f>VLOOKUP(P22,ellenőrzés!H20:H175,1,FALSE)</f>
        <v>HU000310F11-S10000000000001018261</v>
      </c>
      <c r="S22" s="77" t="s">
        <v>65</v>
      </c>
      <c r="T22" s="51" t="str">
        <f t="shared" si="0"/>
        <v>HU000310F11-S10000000000001018261</v>
      </c>
    </row>
    <row r="23" spans="1:20" ht="16.5" hidden="1" thickBot="1">
      <c r="A23" s="49">
        <f t="shared" si="2"/>
        <v>22</v>
      </c>
      <c r="B23" s="248" t="s">
        <v>16</v>
      </c>
      <c r="C23" s="87"/>
      <c r="D23" s="252"/>
      <c r="E23" s="252"/>
      <c r="F23" s="252"/>
      <c r="G23" s="252"/>
      <c r="H23" s="73" t="s">
        <v>45</v>
      </c>
      <c r="I23" s="7" t="s">
        <v>149</v>
      </c>
      <c r="J23" s="6" t="s">
        <v>12</v>
      </c>
      <c r="K23" s="6" t="s">
        <v>187</v>
      </c>
      <c r="L23" s="6" t="s">
        <v>86</v>
      </c>
      <c r="M23" s="50" t="s">
        <v>188</v>
      </c>
      <c r="N23" s="105">
        <v>4411</v>
      </c>
      <c r="O23" s="85" t="s">
        <v>45</v>
      </c>
      <c r="P23" s="89" t="s">
        <v>45</v>
      </c>
      <c r="Q23" s="104">
        <v>4411</v>
      </c>
      <c r="R23" s="51" t="str">
        <f>VLOOKUP(P23,ellenőrzés!H21:H176,1,FALSE)</f>
        <v>HU000310F11-S10000000000001017228</v>
      </c>
      <c r="S23" s="77" t="s">
        <v>56</v>
      </c>
      <c r="T23" s="51" t="str">
        <f t="shared" si="0"/>
        <v>HU000310F11-S10000000000001017228</v>
      </c>
    </row>
    <row r="24" spans="1:20" ht="16.5" hidden="1" thickBot="1">
      <c r="A24" s="49">
        <f t="shared" si="2"/>
        <v>23</v>
      </c>
      <c r="B24" s="248" t="s">
        <v>16</v>
      </c>
      <c r="C24" s="87"/>
      <c r="D24" s="252"/>
      <c r="E24" s="252"/>
      <c r="F24" s="252"/>
      <c r="G24" s="252"/>
      <c r="H24" s="73" t="s">
        <v>46</v>
      </c>
      <c r="I24" s="7" t="s">
        <v>149</v>
      </c>
      <c r="J24" s="6" t="s">
        <v>12</v>
      </c>
      <c r="K24" s="6" t="s">
        <v>189</v>
      </c>
      <c r="L24" s="6" t="s">
        <v>86</v>
      </c>
      <c r="M24" s="50" t="s">
        <v>190</v>
      </c>
      <c r="N24" s="105">
        <v>4659</v>
      </c>
      <c r="O24" s="85" t="s">
        <v>46</v>
      </c>
      <c r="P24" s="89" t="s">
        <v>46</v>
      </c>
      <c r="Q24" s="104">
        <v>4659</v>
      </c>
      <c r="R24" s="51" t="e">
        <f>VLOOKUP(P24,ellenőrzés!H22:H177,1,FALSE)</f>
        <v>#N/A</v>
      </c>
      <c r="S24" s="77" t="s">
        <v>96</v>
      </c>
      <c r="T24" s="51" t="str">
        <f t="shared" si="0"/>
        <v>HU000310F11-S10000000000001008374</v>
      </c>
    </row>
    <row r="25" spans="1:20" ht="16.5" hidden="1" thickBot="1">
      <c r="A25" s="49">
        <f t="shared" si="2"/>
        <v>24</v>
      </c>
      <c r="B25" s="248" t="s">
        <v>16</v>
      </c>
      <c r="C25" s="87"/>
      <c r="D25" s="252"/>
      <c r="E25" s="252"/>
      <c r="F25" s="252"/>
      <c r="G25" s="252"/>
      <c r="H25" s="73" t="s">
        <v>361</v>
      </c>
      <c r="I25" s="7" t="s">
        <v>149</v>
      </c>
      <c r="J25" s="6" t="s">
        <v>362</v>
      </c>
      <c r="K25" s="6" t="s">
        <v>363</v>
      </c>
      <c r="L25" s="6" t="s">
        <v>86</v>
      </c>
      <c r="M25" s="50" t="s">
        <v>196</v>
      </c>
      <c r="N25" s="105">
        <v>4417</v>
      </c>
      <c r="O25" s="85" t="s">
        <v>361</v>
      </c>
      <c r="P25" s="89" t="s">
        <v>361</v>
      </c>
      <c r="Q25" s="104">
        <v>4417</v>
      </c>
      <c r="R25" s="51" t="str">
        <f>VLOOKUP(P25,ellenőrzés!H23:H178,1,FALSE)</f>
        <v>HU000310F11-S10000000000001017058</v>
      </c>
      <c r="S25" s="77" t="s">
        <v>51</v>
      </c>
      <c r="T25" s="51" t="str">
        <f t="shared" si="0"/>
        <v>HU000310F11-S10000000000001017058</v>
      </c>
    </row>
    <row r="26" spans="1:20" ht="16.5" hidden="1" thickBot="1">
      <c r="A26" s="49">
        <f t="shared" si="2"/>
        <v>25</v>
      </c>
      <c r="B26" s="248" t="s">
        <v>16</v>
      </c>
      <c r="C26" s="87"/>
      <c r="D26" s="252"/>
      <c r="E26" s="252"/>
      <c r="F26" s="252"/>
      <c r="G26" s="252"/>
      <c r="H26" s="73" t="s">
        <v>364</v>
      </c>
      <c r="I26" s="7" t="s">
        <v>149</v>
      </c>
      <c r="J26" s="6" t="s">
        <v>362</v>
      </c>
      <c r="K26" s="6" t="s">
        <v>363</v>
      </c>
      <c r="L26" s="6" t="s">
        <v>86</v>
      </c>
      <c r="M26" s="50" t="s">
        <v>196</v>
      </c>
      <c r="N26" s="105">
        <v>0</v>
      </c>
      <c r="O26" s="85" t="s">
        <v>364</v>
      </c>
      <c r="P26" s="89" t="s">
        <v>364</v>
      </c>
      <c r="Q26" s="104">
        <v>0</v>
      </c>
      <c r="R26" s="51" t="str">
        <f>VLOOKUP(P26,ellenőrzés!H24:H179,1,FALSE)</f>
        <v>HU000310F11-S10000000000001787903</v>
      </c>
      <c r="S26" s="77" t="s">
        <v>346</v>
      </c>
      <c r="T26" s="51" t="str">
        <f t="shared" si="0"/>
        <v>HU000310F11-S10000000000001787903</v>
      </c>
    </row>
    <row r="27" spans="1:20" ht="16.5" hidden="1" thickBot="1">
      <c r="A27" s="49">
        <f t="shared" si="2"/>
        <v>26</v>
      </c>
      <c r="B27" s="248" t="s">
        <v>16</v>
      </c>
      <c r="C27" s="87"/>
      <c r="D27" s="252"/>
      <c r="E27" s="252"/>
      <c r="F27" s="252"/>
      <c r="G27" s="252"/>
      <c r="H27" s="73" t="s">
        <v>47</v>
      </c>
      <c r="I27" s="7" t="s">
        <v>191</v>
      </c>
      <c r="J27" s="6" t="s">
        <v>192</v>
      </c>
      <c r="K27" s="6" t="s">
        <v>193</v>
      </c>
      <c r="L27" s="6" t="s">
        <v>86</v>
      </c>
      <c r="M27" s="50" t="s">
        <v>194</v>
      </c>
      <c r="N27" s="105">
        <v>3165</v>
      </c>
      <c r="O27" s="85" t="s">
        <v>47</v>
      </c>
      <c r="P27" s="89" t="s">
        <v>47</v>
      </c>
      <c r="Q27" s="104">
        <v>3165</v>
      </c>
      <c r="R27" s="51" t="str">
        <f>VLOOKUP(P27,ellenőrzés!H25:H180,1,FALSE)</f>
        <v>HU000310F11-S10000000000001012021</v>
      </c>
      <c r="S27" s="77" t="s">
        <v>47</v>
      </c>
      <c r="T27" s="51" t="str">
        <f t="shared" si="0"/>
        <v>HU000310F11-S10000000000001012021</v>
      </c>
    </row>
    <row r="28" spans="1:20" ht="16.5" hidden="1" thickBot="1">
      <c r="A28" s="49">
        <f t="shared" si="2"/>
        <v>27</v>
      </c>
      <c r="B28" s="248" t="s">
        <v>16</v>
      </c>
      <c r="C28" s="87"/>
      <c r="D28" s="252"/>
      <c r="E28" s="252"/>
      <c r="F28" s="252"/>
      <c r="G28" s="252"/>
      <c r="H28" s="73" t="s">
        <v>48</v>
      </c>
      <c r="I28" s="7" t="s">
        <v>149</v>
      </c>
      <c r="J28" s="6" t="s">
        <v>12</v>
      </c>
      <c r="K28" s="6" t="s">
        <v>195</v>
      </c>
      <c r="L28" s="6" t="s">
        <v>86</v>
      </c>
      <c r="M28" s="50" t="s">
        <v>196</v>
      </c>
      <c r="N28" s="105">
        <v>6744</v>
      </c>
      <c r="O28" s="85" t="s">
        <v>48</v>
      </c>
      <c r="P28" s="89" t="s">
        <v>48</v>
      </c>
      <c r="Q28" s="104">
        <v>6744</v>
      </c>
      <c r="R28" s="51" t="e">
        <f>VLOOKUP(P28,ellenőrzés!H26:H181,1,FALSE)</f>
        <v>#N/A</v>
      </c>
      <c r="S28" s="77" t="s">
        <v>365</v>
      </c>
      <c r="T28" s="51" t="str">
        <f t="shared" si="0"/>
        <v>HU000310F110S00000000000000001465</v>
      </c>
    </row>
    <row r="29" spans="1:20" ht="16.5" hidden="1" thickBot="1">
      <c r="A29" s="49">
        <f t="shared" si="2"/>
        <v>28</v>
      </c>
      <c r="B29" s="248" t="s">
        <v>16</v>
      </c>
      <c r="C29" s="87"/>
      <c r="D29" s="252"/>
      <c r="E29" s="252"/>
      <c r="F29" s="252"/>
      <c r="G29" s="252"/>
      <c r="H29" s="73" t="s">
        <v>49</v>
      </c>
      <c r="I29" s="7" t="s">
        <v>149</v>
      </c>
      <c r="J29" s="6" t="s">
        <v>12</v>
      </c>
      <c r="K29" s="6" t="s">
        <v>197</v>
      </c>
      <c r="L29" s="6" t="s">
        <v>86</v>
      </c>
      <c r="M29" s="50" t="s">
        <v>366</v>
      </c>
      <c r="N29" s="105">
        <v>3637</v>
      </c>
      <c r="O29" s="85" t="s">
        <v>49</v>
      </c>
      <c r="P29" s="89" t="s">
        <v>49</v>
      </c>
      <c r="Q29" s="104">
        <v>3637</v>
      </c>
      <c r="R29" s="51" t="str">
        <f>VLOOKUP(P29,ellenőrzés!H27:H182,1,FALSE)</f>
        <v>HU000310F11-S10000000000001012416</v>
      </c>
      <c r="S29" s="77" t="s">
        <v>367</v>
      </c>
      <c r="T29" s="51" t="str">
        <f t="shared" si="0"/>
        <v>HU000310F11-S10000000000001012416</v>
      </c>
    </row>
    <row r="30" spans="1:20" ht="16.5" hidden="1" thickBot="1">
      <c r="A30" s="49">
        <f t="shared" si="2"/>
        <v>29</v>
      </c>
      <c r="B30" s="248" t="s">
        <v>16</v>
      </c>
      <c r="C30" s="87"/>
      <c r="D30" s="252"/>
      <c r="E30" s="252"/>
      <c r="F30" s="252"/>
      <c r="G30" s="252"/>
      <c r="H30" s="73" t="s">
        <v>50</v>
      </c>
      <c r="I30" s="7" t="s">
        <v>149</v>
      </c>
      <c r="J30" s="6" t="s">
        <v>12</v>
      </c>
      <c r="K30" s="6" t="s">
        <v>197</v>
      </c>
      <c r="L30" s="6" t="s">
        <v>86</v>
      </c>
      <c r="M30" s="50" t="s">
        <v>366</v>
      </c>
      <c r="N30" s="105">
        <v>1801</v>
      </c>
      <c r="O30" s="85" t="s">
        <v>50</v>
      </c>
      <c r="P30" s="89" t="s">
        <v>50</v>
      </c>
      <c r="Q30" s="104">
        <v>1801</v>
      </c>
      <c r="R30" s="51" t="str">
        <f>VLOOKUP(P30,ellenőrzés!H27:H183,1,FALSE)</f>
        <v>HU000310F11-S10000000000001787901</v>
      </c>
      <c r="S30" s="77" t="s">
        <v>83</v>
      </c>
      <c r="T30" s="51" t="str">
        <f t="shared" si="0"/>
        <v>HU000310F11-S10000000000001787901</v>
      </c>
    </row>
    <row r="31" spans="1:20" ht="16.5" hidden="1" thickBot="1">
      <c r="A31" s="49">
        <f t="shared" si="2"/>
        <v>30</v>
      </c>
      <c r="B31" s="248" t="s">
        <v>16</v>
      </c>
      <c r="C31" s="87"/>
      <c r="D31" s="252"/>
      <c r="E31" s="252"/>
      <c r="F31" s="252"/>
      <c r="G31" s="252"/>
      <c r="H31" s="73" t="s">
        <v>51</v>
      </c>
      <c r="I31" s="7" t="s">
        <v>149</v>
      </c>
      <c r="J31" s="6" t="s">
        <v>199</v>
      </c>
      <c r="K31" s="6" t="s">
        <v>200</v>
      </c>
      <c r="L31" s="6" t="s">
        <v>86</v>
      </c>
      <c r="M31" s="50" t="s">
        <v>201</v>
      </c>
      <c r="N31" s="105">
        <v>553</v>
      </c>
      <c r="O31" s="85" t="s">
        <v>51</v>
      </c>
      <c r="P31" s="89" t="s">
        <v>51</v>
      </c>
      <c r="Q31" s="104">
        <v>553</v>
      </c>
      <c r="R31" s="51" t="e">
        <f>VLOOKUP(P31,ellenőrzés!H28:H184,1,FALSE)</f>
        <v>#N/A</v>
      </c>
      <c r="S31" s="77" t="s">
        <v>121</v>
      </c>
      <c r="T31" s="51" t="str">
        <f t="shared" si="0"/>
        <v>HU000310F11-S10000000000001011972</v>
      </c>
    </row>
    <row r="32" spans="1:20" ht="16.5" hidden="1" thickBot="1">
      <c r="A32" s="49">
        <f t="shared" si="2"/>
        <v>31</v>
      </c>
      <c r="B32" s="248" t="s">
        <v>16</v>
      </c>
      <c r="C32" s="87"/>
      <c r="D32" s="252"/>
      <c r="E32" s="252"/>
      <c r="F32" s="252"/>
      <c r="G32" s="252"/>
      <c r="H32" s="73" t="s">
        <v>345</v>
      </c>
      <c r="I32" s="7" t="s">
        <v>149</v>
      </c>
      <c r="J32" s="6" t="s">
        <v>368</v>
      </c>
      <c r="K32" s="6" t="s">
        <v>200</v>
      </c>
      <c r="L32" s="6" t="s">
        <v>86</v>
      </c>
      <c r="M32" s="50" t="s">
        <v>196</v>
      </c>
      <c r="N32" s="106">
        <v>23</v>
      </c>
      <c r="O32" s="85" t="s">
        <v>345</v>
      </c>
      <c r="P32" s="89" t="s">
        <v>345</v>
      </c>
      <c r="Q32" s="104">
        <v>23</v>
      </c>
      <c r="R32" s="51" t="e">
        <f>VLOOKUP(P32,ellenőrzés!H29:H185,1,FALSE)</f>
        <v>#N/A</v>
      </c>
      <c r="S32" s="77" t="s">
        <v>70</v>
      </c>
      <c r="T32" s="51" t="str">
        <f t="shared" si="0"/>
        <v>HU000310F110S00000000000000001488</v>
      </c>
    </row>
    <row r="33" spans="1:20" ht="16.5" hidden="1" thickBot="1">
      <c r="A33" s="49">
        <f t="shared" si="2"/>
        <v>32</v>
      </c>
      <c r="B33" s="248" t="s">
        <v>16</v>
      </c>
      <c r="C33" s="87"/>
      <c r="D33" s="252"/>
      <c r="E33" s="252"/>
      <c r="F33" s="252"/>
      <c r="G33" s="252"/>
      <c r="H33" s="73" t="s">
        <v>52</v>
      </c>
      <c r="I33" s="7" t="s">
        <v>149</v>
      </c>
      <c r="J33" s="6" t="s">
        <v>12</v>
      </c>
      <c r="K33" s="6" t="s">
        <v>202</v>
      </c>
      <c r="L33" s="6" t="s">
        <v>86</v>
      </c>
      <c r="M33" s="50" t="s">
        <v>182</v>
      </c>
      <c r="N33" s="105">
        <v>20</v>
      </c>
      <c r="O33" s="85" t="s">
        <v>52</v>
      </c>
      <c r="P33" s="89" t="s">
        <v>52</v>
      </c>
      <c r="Q33" s="104">
        <v>20</v>
      </c>
      <c r="R33" s="51" t="str">
        <f>VLOOKUP(P33,ellenőrzés!H30:H186,1,FALSE)</f>
        <v>HU000310F11-S10000000000001017264</v>
      </c>
      <c r="S33" s="77" t="s">
        <v>369</v>
      </c>
      <c r="T33" s="51" t="str">
        <f t="shared" si="0"/>
        <v>HU000310F11-S10000000000001017264</v>
      </c>
    </row>
    <row r="34" spans="1:20" ht="16.5" hidden="1" thickBot="1">
      <c r="A34" s="49">
        <f t="shared" si="2"/>
        <v>33</v>
      </c>
      <c r="B34" s="248" t="s">
        <v>16</v>
      </c>
      <c r="C34" s="87"/>
      <c r="D34" s="252"/>
      <c r="E34" s="252"/>
      <c r="F34" s="252"/>
      <c r="G34" s="252"/>
      <c r="H34" s="73" t="s">
        <v>370</v>
      </c>
      <c r="I34" s="7" t="s">
        <v>149</v>
      </c>
      <c r="J34" s="6" t="s">
        <v>12</v>
      </c>
      <c r="K34" s="6" t="s">
        <v>127</v>
      </c>
      <c r="L34" s="6" t="s">
        <v>86</v>
      </c>
      <c r="M34" s="50" t="s">
        <v>371</v>
      </c>
      <c r="N34" s="105">
        <v>22333</v>
      </c>
      <c r="O34" s="85" t="s">
        <v>370</v>
      </c>
      <c r="P34" s="89" t="s">
        <v>370</v>
      </c>
      <c r="Q34" s="104">
        <v>22333</v>
      </c>
      <c r="R34" s="51" t="str">
        <f>VLOOKUP(P34,ellenőrzés!H31:H187,1,FALSE)</f>
        <v>HU000310F11-S10000000000001017122</v>
      </c>
      <c r="S34" s="82" t="s">
        <v>372</v>
      </c>
      <c r="T34" s="51" t="str">
        <f t="shared" ref="T34:T65" si="3">VLOOKUP(O34,S:S,1,FALSE)</f>
        <v>HU000310F11-S10000000000001017122</v>
      </c>
    </row>
    <row r="35" spans="1:20" ht="16.5" hidden="1" thickBot="1">
      <c r="A35" s="49">
        <f t="shared" si="2"/>
        <v>34</v>
      </c>
      <c r="B35" s="248" t="s">
        <v>16</v>
      </c>
      <c r="C35" s="87"/>
      <c r="D35" s="252"/>
      <c r="E35" s="252"/>
      <c r="F35" s="252"/>
      <c r="G35" s="252"/>
      <c r="H35" s="73" t="s">
        <v>365</v>
      </c>
      <c r="I35" s="7" t="s">
        <v>149</v>
      </c>
      <c r="J35" s="6" t="s">
        <v>12</v>
      </c>
      <c r="K35" s="6" t="s">
        <v>373</v>
      </c>
      <c r="L35" s="6" t="s">
        <v>86</v>
      </c>
      <c r="M35" s="50" t="s">
        <v>182</v>
      </c>
      <c r="N35" s="105">
        <v>2137</v>
      </c>
      <c r="O35" s="85" t="s">
        <v>365</v>
      </c>
      <c r="P35" s="89" t="s">
        <v>365</v>
      </c>
      <c r="Q35" s="104">
        <v>2137</v>
      </c>
      <c r="R35" s="51" t="e">
        <f>VLOOKUP(P35,ellenőrzés!H31:H188,1,FALSE)</f>
        <v>#N/A</v>
      </c>
      <c r="S35" s="77" t="s">
        <v>374</v>
      </c>
      <c r="T35" s="51" t="str">
        <f t="shared" si="3"/>
        <v>HU000310F11-S10000000000001012077</v>
      </c>
    </row>
    <row r="36" spans="1:20" ht="16.5" hidden="1" thickBot="1">
      <c r="A36" s="49">
        <f t="shared" si="2"/>
        <v>35</v>
      </c>
      <c r="B36" s="248" t="s">
        <v>16</v>
      </c>
      <c r="C36" s="87"/>
      <c r="D36" s="252"/>
      <c r="E36" s="252"/>
      <c r="F36" s="252"/>
      <c r="G36" s="252"/>
      <c r="H36" s="73" t="s">
        <v>375</v>
      </c>
      <c r="I36" s="7" t="s">
        <v>149</v>
      </c>
      <c r="J36" s="6" t="s">
        <v>12</v>
      </c>
      <c r="K36" s="6" t="s">
        <v>127</v>
      </c>
      <c r="L36" s="6" t="s">
        <v>14</v>
      </c>
      <c r="M36" s="50" t="s">
        <v>196</v>
      </c>
      <c r="N36" s="105">
        <v>45962</v>
      </c>
      <c r="O36" s="85" t="s">
        <v>375</v>
      </c>
      <c r="P36" s="89" t="s">
        <v>375</v>
      </c>
      <c r="Q36" s="104">
        <v>45962</v>
      </c>
      <c r="R36" s="51" t="str">
        <f>VLOOKUP(P36,ellenőrzés!H31:H189,1,FALSE)</f>
        <v>HU000310F11-S10000000000001014970</v>
      </c>
      <c r="S36" s="77" t="s">
        <v>59</v>
      </c>
      <c r="T36" s="51" t="str">
        <f t="shared" si="3"/>
        <v>HU000310F11-S10000000000001014970</v>
      </c>
    </row>
    <row r="37" spans="1:20" ht="16.5" hidden="1" thickBot="1">
      <c r="A37" s="49">
        <v>36</v>
      </c>
      <c r="B37" s="248" t="s">
        <v>16</v>
      </c>
      <c r="C37" s="87"/>
      <c r="D37" s="252"/>
      <c r="E37" s="252"/>
      <c r="F37" s="252"/>
      <c r="G37" s="252"/>
      <c r="H37" s="73" t="s">
        <v>53</v>
      </c>
      <c r="I37" s="7" t="s">
        <v>149</v>
      </c>
      <c r="J37" s="6" t="s">
        <v>12</v>
      </c>
      <c r="K37" s="6" t="s">
        <v>203</v>
      </c>
      <c r="L37" s="6" t="s">
        <v>86</v>
      </c>
      <c r="M37" s="50" t="s">
        <v>201</v>
      </c>
      <c r="N37" s="105">
        <v>1380</v>
      </c>
      <c r="O37" s="85" t="s">
        <v>53</v>
      </c>
      <c r="P37" s="89" t="s">
        <v>53</v>
      </c>
      <c r="Q37" s="104">
        <v>1380</v>
      </c>
      <c r="R37" s="51" t="e">
        <f>VLOOKUP(P37,ellenőrzés!H32:H190,1,FALSE)</f>
        <v>#N/A</v>
      </c>
      <c r="S37" s="77" t="s">
        <v>64</v>
      </c>
      <c r="T37" s="51" t="str">
        <f t="shared" si="3"/>
        <v>HU000310F11-S10000000000001001511</v>
      </c>
    </row>
    <row r="38" spans="1:20" ht="16.5" hidden="1" thickBot="1">
      <c r="A38" s="49">
        <v>37</v>
      </c>
      <c r="B38" s="248" t="s">
        <v>16</v>
      </c>
      <c r="C38" s="87"/>
      <c r="D38" s="252"/>
      <c r="E38" s="252"/>
      <c r="F38" s="252"/>
      <c r="G38" s="252"/>
      <c r="H38" s="73" t="s">
        <v>376</v>
      </c>
      <c r="I38" s="7" t="s">
        <v>149</v>
      </c>
      <c r="J38" s="6" t="s">
        <v>12</v>
      </c>
      <c r="K38" s="6" t="s">
        <v>377</v>
      </c>
      <c r="L38" s="6" t="s">
        <v>86</v>
      </c>
      <c r="M38" s="50" t="s">
        <v>378</v>
      </c>
      <c r="N38" s="105">
        <v>41983</v>
      </c>
      <c r="O38" s="85" t="s">
        <v>376</v>
      </c>
      <c r="P38" s="89" t="s">
        <v>376</v>
      </c>
      <c r="Q38" s="104">
        <v>41983</v>
      </c>
      <c r="R38" s="51" t="str">
        <f>VLOOKUP(P38,ellenőrzés!H33:H191,1,FALSE)</f>
        <v>HU000310F11-S10000000000001015629</v>
      </c>
      <c r="S38" s="77" t="s">
        <v>49</v>
      </c>
      <c r="T38" s="51" t="str">
        <f t="shared" si="3"/>
        <v>HU000310F11-S10000000000001015629</v>
      </c>
    </row>
    <row r="39" spans="1:20" ht="16.5" hidden="1" thickBot="1">
      <c r="A39" s="49">
        <f t="shared" si="2"/>
        <v>38</v>
      </c>
      <c r="B39" s="248" t="s">
        <v>16</v>
      </c>
      <c r="C39" s="87"/>
      <c r="D39" s="252"/>
      <c r="E39" s="252"/>
      <c r="F39" s="252"/>
      <c r="G39" s="252"/>
      <c r="H39" s="73" t="s">
        <v>379</v>
      </c>
      <c r="I39" s="7" t="s">
        <v>149</v>
      </c>
      <c r="J39" s="6" t="s">
        <v>12</v>
      </c>
      <c r="K39" s="6" t="s">
        <v>249</v>
      </c>
      <c r="L39" s="6" t="s">
        <v>86</v>
      </c>
      <c r="M39" s="50" t="s">
        <v>151</v>
      </c>
      <c r="N39" s="105">
        <v>20368</v>
      </c>
      <c r="O39" s="85" t="s">
        <v>379</v>
      </c>
      <c r="P39" s="89" t="s">
        <v>379</v>
      </c>
      <c r="Q39" s="104">
        <v>20368</v>
      </c>
      <c r="R39" s="51" t="str">
        <f>VLOOKUP(P39,ellenőrzés!H34:H192,1,FALSE)</f>
        <v>HU000310F11-S10000000000001022876</v>
      </c>
      <c r="S39" s="77" t="s">
        <v>380</v>
      </c>
      <c r="T39" s="51" t="str">
        <f t="shared" si="3"/>
        <v>HU000310F11-S10000000000001022876</v>
      </c>
    </row>
    <row r="40" spans="1:20" ht="16.5" hidden="1" thickBot="1">
      <c r="A40" s="49">
        <f t="shared" si="2"/>
        <v>39</v>
      </c>
      <c r="B40" s="248" t="s">
        <v>16</v>
      </c>
      <c r="C40" s="87"/>
      <c r="D40" s="252"/>
      <c r="E40" s="252"/>
      <c r="F40" s="252"/>
      <c r="G40" s="252"/>
      <c r="H40" s="73" t="s">
        <v>344</v>
      </c>
      <c r="I40" s="7" t="s">
        <v>149</v>
      </c>
      <c r="J40" s="6" t="s">
        <v>368</v>
      </c>
      <c r="K40" s="6" t="s">
        <v>200</v>
      </c>
      <c r="L40" s="6" t="s">
        <v>86</v>
      </c>
      <c r="M40" s="50" t="s">
        <v>196</v>
      </c>
      <c r="N40" s="105">
        <v>69</v>
      </c>
      <c r="O40" s="85" t="s">
        <v>344</v>
      </c>
      <c r="P40" s="89" t="s">
        <v>344</v>
      </c>
      <c r="Q40" s="104">
        <v>69</v>
      </c>
      <c r="R40" s="51" t="e">
        <f>VLOOKUP(P40,ellenőrzés!H34:H193,1,FALSE)</f>
        <v>#N/A</v>
      </c>
      <c r="S40" s="77" t="s">
        <v>80</v>
      </c>
      <c r="T40" s="51" t="str">
        <f t="shared" si="3"/>
        <v>HU000310F110S00000000000000001471</v>
      </c>
    </row>
    <row r="41" spans="1:20" ht="16.5" hidden="1" thickBot="1">
      <c r="A41" s="49">
        <f t="shared" si="2"/>
        <v>40</v>
      </c>
      <c r="B41" s="248" t="s">
        <v>16</v>
      </c>
      <c r="C41" s="87"/>
      <c r="D41" s="252"/>
      <c r="E41" s="252"/>
      <c r="F41" s="252"/>
      <c r="G41" s="252"/>
      <c r="H41" s="73" t="s">
        <v>381</v>
      </c>
      <c r="I41" s="7" t="s">
        <v>149</v>
      </c>
      <c r="J41" s="6" t="s">
        <v>12</v>
      </c>
      <c r="K41" s="6" t="s">
        <v>208</v>
      </c>
      <c r="L41" s="6" t="s">
        <v>86</v>
      </c>
      <c r="M41" s="50"/>
      <c r="N41" s="105">
        <v>0</v>
      </c>
      <c r="O41" s="85" t="s">
        <v>381</v>
      </c>
      <c r="P41" s="89" t="s">
        <v>381</v>
      </c>
      <c r="Q41" s="104">
        <v>0</v>
      </c>
      <c r="R41" s="51" t="str">
        <f>VLOOKUP(P41,ellenőrzés!H35:H194,1,FALSE)</f>
        <v>HU000310F11-S10000000000001023816</v>
      </c>
      <c r="S41" s="77" t="s">
        <v>95</v>
      </c>
      <c r="T41" s="51" t="str">
        <f t="shared" si="3"/>
        <v>HU000310F11-S10000000000001023816</v>
      </c>
    </row>
    <row r="42" spans="1:20" ht="16.5" hidden="1" thickBot="1">
      <c r="A42" s="49">
        <f t="shared" si="2"/>
        <v>41</v>
      </c>
      <c r="B42" s="248" t="s">
        <v>16</v>
      </c>
      <c r="C42" s="87"/>
      <c r="D42" s="252"/>
      <c r="E42" s="252"/>
      <c r="F42" s="252"/>
      <c r="G42" s="252"/>
      <c r="H42" s="73" t="s">
        <v>54</v>
      </c>
      <c r="I42" s="7" t="s">
        <v>149</v>
      </c>
      <c r="J42" s="6" t="s">
        <v>12</v>
      </c>
      <c r="K42" s="6" t="s">
        <v>205</v>
      </c>
      <c r="L42" s="6" t="s">
        <v>86</v>
      </c>
      <c r="M42" s="50" t="s">
        <v>157</v>
      </c>
      <c r="N42" s="105">
        <v>11498</v>
      </c>
      <c r="O42" s="85" t="s">
        <v>54</v>
      </c>
      <c r="P42" s="89" t="s">
        <v>54</v>
      </c>
      <c r="Q42" s="104">
        <v>11498</v>
      </c>
      <c r="R42" s="51" t="str">
        <f>VLOOKUP(P42,ellenőrzés!H36:H195,1,FALSE)</f>
        <v>HU000310F11-S10000000000001017239</v>
      </c>
      <c r="S42" s="77" t="s">
        <v>350</v>
      </c>
      <c r="T42" s="51" t="str">
        <f t="shared" si="3"/>
        <v>HU000310F11-S10000000000001017239</v>
      </c>
    </row>
    <row r="43" spans="1:20" ht="16.5" hidden="1" thickBot="1">
      <c r="A43" s="49">
        <f t="shared" si="2"/>
        <v>42</v>
      </c>
      <c r="B43" s="248" t="s">
        <v>16</v>
      </c>
      <c r="C43" s="87"/>
      <c r="D43" s="252"/>
      <c r="E43" s="252"/>
      <c r="F43" s="252"/>
      <c r="G43" s="252"/>
      <c r="H43" s="73" t="s">
        <v>55</v>
      </c>
      <c r="I43" s="7" t="s">
        <v>149</v>
      </c>
      <c r="J43" s="6" t="s">
        <v>12</v>
      </c>
      <c r="K43" s="6" t="s">
        <v>206</v>
      </c>
      <c r="L43" s="6" t="s">
        <v>86</v>
      </c>
      <c r="M43" s="50" t="s">
        <v>207</v>
      </c>
      <c r="N43" s="105">
        <v>7034</v>
      </c>
      <c r="O43" s="85" t="s">
        <v>55</v>
      </c>
      <c r="P43" s="89" t="s">
        <v>55</v>
      </c>
      <c r="Q43" s="104">
        <v>7034</v>
      </c>
      <c r="R43" s="51" t="e">
        <f>VLOOKUP(P43,ellenőrzés!H37:H196,1,FALSE)</f>
        <v>#N/A</v>
      </c>
      <c r="S43" s="77" t="s">
        <v>77</v>
      </c>
      <c r="T43" s="51" t="str">
        <f t="shared" si="3"/>
        <v>HU000310F11-S10000000000001008456</v>
      </c>
    </row>
    <row r="44" spans="1:20" ht="16.5" hidden="1" thickBot="1">
      <c r="A44" s="49">
        <f t="shared" si="2"/>
        <v>43</v>
      </c>
      <c r="B44" s="248" t="s">
        <v>16</v>
      </c>
      <c r="C44" s="87"/>
      <c r="D44" s="252"/>
      <c r="E44" s="252"/>
      <c r="F44" s="252"/>
      <c r="G44" s="252"/>
      <c r="H44" s="73" t="s">
        <v>382</v>
      </c>
      <c r="I44" s="7" t="s">
        <v>149</v>
      </c>
      <c r="J44" s="6" t="s">
        <v>12</v>
      </c>
      <c r="K44" s="6" t="s">
        <v>206</v>
      </c>
      <c r="L44" s="6" t="s">
        <v>86</v>
      </c>
      <c r="M44" s="50" t="s">
        <v>207</v>
      </c>
      <c r="N44" s="105">
        <v>0</v>
      </c>
      <c r="O44" s="85" t="s">
        <v>382</v>
      </c>
      <c r="P44" s="89" t="s">
        <v>382</v>
      </c>
      <c r="Q44" s="104">
        <v>0</v>
      </c>
      <c r="R44" s="51" t="str">
        <f>VLOOKUP(P44,ellenőrzés!H38:H197,1,FALSE)</f>
        <v>HU000310F11-S10000000000001787900</v>
      </c>
      <c r="S44" s="77" t="s">
        <v>375</v>
      </c>
      <c r="T44" s="51" t="str">
        <f t="shared" si="3"/>
        <v>HU000310F11-S10000000000001787900</v>
      </c>
    </row>
    <row r="45" spans="1:20" ht="16.5" hidden="1" thickBot="1">
      <c r="A45" s="49">
        <f t="shared" si="2"/>
        <v>44</v>
      </c>
      <c r="B45" s="248" t="s">
        <v>16</v>
      </c>
      <c r="C45" s="87"/>
      <c r="D45" s="252"/>
      <c r="E45" s="252"/>
      <c r="F45" s="252"/>
      <c r="G45" s="252"/>
      <c r="H45" s="73" t="s">
        <v>56</v>
      </c>
      <c r="I45" s="7" t="s">
        <v>149</v>
      </c>
      <c r="J45" s="6" t="s">
        <v>12</v>
      </c>
      <c r="K45" s="6" t="s">
        <v>13</v>
      </c>
      <c r="L45" s="6" t="s">
        <v>14</v>
      </c>
      <c r="M45" s="50" t="s">
        <v>196</v>
      </c>
      <c r="N45" s="105">
        <v>6221</v>
      </c>
      <c r="O45" s="85" t="s">
        <v>56</v>
      </c>
      <c r="P45" s="89" t="s">
        <v>56</v>
      </c>
      <c r="Q45" s="104">
        <v>6221</v>
      </c>
      <c r="R45" s="51" t="e">
        <f>VLOOKUP(P45,ellenőrzés!H39:H198,1,FALSE)</f>
        <v>#N/A</v>
      </c>
      <c r="S45" s="77" t="s">
        <v>383</v>
      </c>
      <c r="T45" s="51" t="str">
        <f t="shared" si="3"/>
        <v>HU000310F11-S10000000000001011748</v>
      </c>
    </row>
    <row r="46" spans="1:20" ht="16.5" hidden="1" thickBot="1">
      <c r="A46" s="49">
        <f t="shared" si="2"/>
        <v>45</v>
      </c>
      <c r="B46" s="248" t="s">
        <v>16</v>
      </c>
      <c r="C46" s="87"/>
      <c r="D46" s="252"/>
      <c r="E46" s="252"/>
      <c r="F46" s="252"/>
      <c r="G46" s="252"/>
      <c r="H46" s="73" t="s">
        <v>57</v>
      </c>
      <c r="I46" s="7" t="s">
        <v>149</v>
      </c>
      <c r="J46" s="6" t="s">
        <v>12</v>
      </c>
      <c r="K46" s="6" t="s">
        <v>13</v>
      </c>
      <c r="L46" s="6" t="s">
        <v>14</v>
      </c>
      <c r="M46" s="50" t="s">
        <v>196</v>
      </c>
      <c r="N46" s="105">
        <v>74</v>
      </c>
      <c r="O46" s="85" t="s">
        <v>57</v>
      </c>
      <c r="P46" s="89" t="s">
        <v>57</v>
      </c>
      <c r="Q46" s="104">
        <v>74</v>
      </c>
      <c r="R46" s="51" t="str">
        <f>VLOOKUP(P46,ellenőrzés!H39:H199,1,FALSE)</f>
        <v>HU000310F11-S10000000000001017160</v>
      </c>
      <c r="S46" s="77" t="s">
        <v>384</v>
      </c>
      <c r="T46" s="51" t="str">
        <f t="shared" si="3"/>
        <v>HU000310F11-S10000000000001017160</v>
      </c>
    </row>
    <row r="47" spans="1:20" ht="16.5" hidden="1" thickBot="1">
      <c r="A47" s="49">
        <f t="shared" si="2"/>
        <v>46</v>
      </c>
      <c r="B47" s="248" t="s">
        <v>16</v>
      </c>
      <c r="C47" s="87"/>
      <c r="D47" s="252"/>
      <c r="E47" s="252"/>
      <c r="F47" s="252"/>
      <c r="G47" s="252"/>
      <c r="H47" s="73" t="s">
        <v>58</v>
      </c>
      <c r="I47" s="7" t="s">
        <v>149</v>
      </c>
      <c r="J47" s="6" t="s">
        <v>12</v>
      </c>
      <c r="K47" s="6" t="s">
        <v>316</v>
      </c>
      <c r="L47" s="6" t="s">
        <v>86</v>
      </c>
      <c r="M47" s="50"/>
      <c r="N47" s="105">
        <v>26627</v>
      </c>
      <c r="O47" s="85" t="s">
        <v>58</v>
      </c>
      <c r="P47" s="89" t="s">
        <v>58</v>
      </c>
      <c r="Q47" s="104">
        <v>26627</v>
      </c>
      <c r="R47" s="51" t="str">
        <f>VLOOKUP(P47,ellenőrzés!H40:H200,1,FALSE)</f>
        <v>HU000310F11-S10000000000001022787</v>
      </c>
      <c r="S47" s="77" t="s">
        <v>385</v>
      </c>
      <c r="T47" s="51" t="str">
        <f t="shared" si="3"/>
        <v>HU000310F11-S10000000000001022787</v>
      </c>
    </row>
    <row r="48" spans="1:20" ht="16.5" hidden="1" thickBot="1">
      <c r="A48" s="49">
        <v>47</v>
      </c>
      <c r="B48" s="248" t="s">
        <v>16</v>
      </c>
      <c r="C48" s="87"/>
      <c r="D48" s="252"/>
      <c r="E48" s="252"/>
      <c r="F48" s="252"/>
      <c r="G48" s="252"/>
      <c r="H48" s="73" t="s">
        <v>59</v>
      </c>
      <c r="I48" s="7" t="s">
        <v>209</v>
      </c>
      <c r="J48" s="6" t="s">
        <v>210</v>
      </c>
      <c r="K48" s="6"/>
      <c r="L48" s="6"/>
      <c r="M48" s="50"/>
      <c r="N48" s="105">
        <v>1694</v>
      </c>
      <c r="O48" s="85" t="s">
        <v>59</v>
      </c>
      <c r="P48" s="89" t="s">
        <v>59</v>
      </c>
      <c r="Q48" s="104">
        <v>1694</v>
      </c>
      <c r="R48" s="51" t="e">
        <f>VLOOKUP(P48,ellenőrzés!H40:H201,1,FALSE)</f>
        <v>#N/A</v>
      </c>
      <c r="S48" s="77" t="s">
        <v>386</v>
      </c>
      <c r="T48" s="51" t="str">
        <f t="shared" si="3"/>
        <v>HU000310F11-S10000000000001012229</v>
      </c>
    </row>
    <row r="49" spans="1:20" ht="16.5" hidden="1" thickBot="1">
      <c r="A49" s="49">
        <f t="shared" si="2"/>
        <v>48</v>
      </c>
      <c r="B49" s="248" t="s">
        <v>16</v>
      </c>
      <c r="C49" s="87"/>
      <c r="D49" s="252"/>
      <c r="E49" s="252"/>
      <c r="F49" s="252"/>
      <c r="G49" s="252"/>
      <c r="H49" s="73" t="s">
        <v>60</v>
      </c>
      <c r="I49" s="7" t="s">
        <v>149</v>
      </c>
      <c r="J49" s="6" t="s">
        <v>12</v>
      </c>
      <c r="K49" s="6" t="s">
        <v>211</v>
      </c>
      <c r="L49" s="6" t="s">
        <v>86</v>
      </c>
      <c r="M49" s="50" t="s">
        <v>212</v>
      </c>
      <c r="N49" s="105">
        <v>4117</v>
      </c>
      <c r="O49" s="85" t="s">
        <v>60</v>
      </c>
      <c r="P49" s="89" t="s">
        <v>60</v>
      </c>
      <c r="Q49" s="104">
        <v>4117</v>
      </c>
      <c r="R49" s="51" t="e">
        <f>VLOOKUP(P49,ellenőrzés!H41:H202,1,FALSE)</f>
        <v>#N/A</v>
      </c>
      <c r="S49" s="77" t="s">
        <v>376</v>
      </c>
      <c r="T49" s="51" t="str">
        <f t="shared" si="3"/>
        <v>HU000310F11-S10000000000001010605</v>
      </c>
    </row>
    <row r="50" spans="1:20" ht="16.5" hidden="1" thickBot="1">
      <c r="A50" s="49">
        <f t="shared" si="2"/>
        <v>49</v>
      </c>
      <c r="B50" s="248" t="s">
        <v>16</v>
      </c>
      <c r="C50" s="87"/>
      <c r="D50" s="252"/>
      <c r="E50" s="252"/>
      <c r="F50" s="252"/>
      <c r="G50" s="252"/>
      <c r="H50" s="73" t="s">
        <v>61</v>
      </c>
      <c r="I50" s="7" t="s">
        <v>149</v>
      </c>
      <c r="J50" s="6" t="s">
        <v>12</v>
      </c>
      <c r="K50" s="6" t="s">
        <v>211</v>
      </c>
      <c r="L50" s="6" t="s">
        <v>86</v>
      </c>
      <c r="M50" s="50" t="s">
        <v>212</v>
      </c>
      <c r="N50" s="105">
        <v>15</v>
      </c>
      <c r="O50" s="85" t="s">
        <v>61</v>
      </c>
      <c r="P50" s="89" t="s">
        <v>61</v>
      </c>
      <c r="Q50" s="104">
        <v>15</v>
      </c>
      <c r="R50" s="51" t="str">
        <f>VLOOKUP(P50,ellenőrzés!H42:H203,1,FALSE)</f>
        <v>HU000310F11-S10000000000001022872</v>
      </c>
      <c r="S50" s="77" t="s">
        <v>387</v>
      </c>
      <c r="T50" s="51" t="str">
        <f t="shared" si="3"/>
        <v>HU000310F11-S10000000000001022872</v>
      </c>
    </row>
    <row r="51" spans="1:20" ht="16.5" hidden="1" thickBot="1">
      <c r="A51" s="49">
        <f t="shared" si="2"/>
        <v>50</v>
      </c>
      <c r="B51" s="248" t="s">
        <v>16</v>
      </c>
      <c r="C51" s="87"/>
      <c r="D51" s="252"/>
      <c r="E51" s="252"/>
      <c r="F51" s="252"/>
      <c r="G51" s="252"/>
      <c r="H51" s="73" t="s">
        <v>62</v>
      </c>
      <c r="I51" s="7" t="s">
        <v>149</v>
      </c>
      <c r="J51" s="6" t="s">
        <v>12</v>
      </c>
      <c r="K51" s="6" t="s">
        <v>213</v>
      </c>
      <c r="L51" s="6" t="s">
        <v>14</v>
      </c>
      <c r="M51" s="50" t="s">
        <v>214</v>
      </c>
      <c r="N51" s="105">
        <v>0</v>
      </c>
      <c r="O51" s="85" t="s">
        <v>62</v>
      </c>
      <c r="P51" s="89" t="s">
        <v>62</v>
      </c>
      <c r="Q51" s="104">
        <v>0</v>
      </c>
      <c r="R51" s="51" t="str">
        <f>VLOOKUP(P51,ellenőrzés!H43:H204,1,FALSE)</f>
        <v>HU000310F11-S10000000000001489244</v>
      </c>
      <c r="S51" s="77" t="s">
        <v>18</v>
      </c>
      <c r="T51" s="51" t="str">
        <f t="shared" si="3"/>
        <v>HU000310F11-S10000000000001489244</v>
      </c>
    </row>
    <row r="52" spans="1:20" ht="16.5" hidden="1" thickBot="1">
      <c r="A52" s="49">
        <f t="shared" si="2"/>
        <v>51</v>
      </c>
      <c r="B52" s="248" t="s">
        <v>16</v>
      </c>
      <c r="C52" s="87"/>
      <c r="D52" s="252"/>
      <c r="E52" s="252"/>
      <c r="F52" s="252"/>
      <c r="G52" s="252"/>
      <c r="H52" s="73" t="s">
        <v>63</v>
      </c>
      <c r="I52" s="7" t="s">
        <v>149</v>
      </c>
      <c r="J52" s="6" t="s">
        <v>12</v>
      </c>
      <c r="K52" s="6" t="s">
        <v>215</v>
      </c>
      <c r="L52" s="6" t="s">
        <v>86</v>
      </c>
      <c r="M52" s="50" t="s">
        <v>216</v>
      </c>
      <c r="N52" s="105">
        <v>1904</v>
      </c>
      <c r="O52" s="85" t="s">
        <v>63</v>
      </c>
      <c r="P52" s="89" t="s">
        <v>63</v>
      </c>
      <c r="Q52" s="104">
        <v>1904</v>
      </c>
      <c r="R52" s="51" t="str">
        <f>VLOOKUP(P52,ellenőrzés!H44:H205,1,FALSE)</f>
        <v>HU000310F11-S10000000000001018026</v>
      </c>
      <c r="S52" s="77" t="s">
        <v>117</v>
      </c>
      <c r="T52" s="51" t="str">
        <f t="shared" si="3"/>
        <v>HU000310F11-S10000000000001018026</v>
      </c>
    </row>
    <row r="53" spans="1:20" ht="16.5" hidden="1" thickBot="1">
      <c r="A53" s="49">
        <f t="shared" si="2"/>
        <v>52</v>
      </c>
      <c r="B53" s="248" t="s">
        <v>16</v>
      </c>
      <c r="C53" s="87"/>
      <c r="D53" s="252"/>
      <c r="E53" s="252"/>
      <c r="F53" s="252"/>
      <c r="G53" s="252"/>
      <c r="H53" s="73" t="s">
        <v>64</v>
      </c>
      <c r="I53" s="7" t="s">
        <v>149</v>
      </c>
      <c r="J53" s="6" t="s">
        <v>12</v>
      </c>
      <c r="K53" s="6" t="s">
        <v>388</v>
      </c>
      <c r="L53" s="6"/>
      <c r="M53" s="50"/>
      <c r="N53" s="105">
        <v>0</v>
      </c>
      <c r="O53" s="85" t="s">
        <v>64</v>
      </c>
      <c r="P53" s="89" t="s">
        <v>64</v>
      </c>
      <c r="Q53" s="104">
        <v>0</v>
      </c>
      <c r="R53" s="51" t="e">
        <f>VLOOKUP(P53,ellenőrzés!H45:H206,1,FALSE)</f>
        <v>#N/A</v>
      </c>
      <c r="S53" s="77" t="s">
        <v>361</v>
      </c>
      <c r="T53" s="51" t="str">
        <f t="shared" si="3"/>
        <v>HU000310F11-S10000000000001012266</v>
      </c>
    </row>
    <row r="54" spans="1:20" ht="16.5" hidden="1" thickBot="1">
      <c r="A54" s="49">
        <f t="shared" si="2"/>
        <v>53</v>
      </c>
      <c r="B54" s="248" t="s">
        <v>16</v>
      </c>
      <c r="C54" s="87"/>
      <c r="D54" s="252"/>
      <c r="E54" s="252"/>
      <c r="F54" s="252"/>
      <c r="G54" s="252"/>
      <c r="H54" s="73" t="s">
        <v>65</v>
      </c>
      <c r="I54" s="7" t="s">
        <v>149</v>
      </c>
      <c r="J54" s="6" t="s">
        <v>12</v>
      </c>
      <c r="K54" s="6" t="s">
        <v>163</v>
      </c>
      <c r="L54" s="6" t="s">
        <v>86</v>
      </c>
      <c r="M54" s="50" t="s">
        <v>196</v>
      </c>
      <c r="N54" s="105">
        <v>6174</v>
      </c>
      <c r="O54" s="85" t="s">
        <v>65</v>
      </c>
      <c r="P54" s="89" t="s">
        <v>65</v>
      </c>
      <c r="Q54" s="104">
        <v>6174</v>
      </c>
      <c r="R54" s="51" t="e">
        <f>VLOOKUP(P54,ellenőrzés!H46:H207,1,FALSE)</f>
        <v>#N/A</v>
      </c>
      <c r="S54" s="77" t="s">
        <v>370</v>
      </c>
      <c r="T54" s="51" t="str">
        <f t="shared" si="3"/>
        <v>HU000310F11-S10000000000001011671</v>
      </c>
    </row>
    <row r="55" spans="1:20" ht="16.5" hidden="1" thickBot="1">
      <c r="A55" s="49">
        <f t="shared" si="2"/>
        <v>54</v>
      </c>
      <c r="B55" s="248" t="s">
        <v>16</v>
      </c>
      <c r="C55" s="87"/>
      <c r="D55" s="252"/>
      <c r="E55" s="252"/>
      <c r="F55" s="252"/>
      <c r="G55" s="252"/>
      <c r="H55" s="73" t="s">
        <v>359</v>
      </c>
      <c r="I55" s="7" t="s">
        <v>149</v>
      </c>
      <c r="J55" s="6" t="s">
        <v>12</v>
      </c>
      <c r="K55" s="6" t="s">
        <v>13</v>
      </c>
      <c r="L55" s="6" t="s">
        <v>14</v>
      </c>
      <c r="M55" s="50" t="s">
        <v>157</v>
      </c>
      <c r="N55" s="105">
        <v>81</v>
      </c>
      <c r="O55" s="85" t="s">
        <v>359</v>
      </c>
      <c r="P55" s="89" t="s">
        <v>359</v>
      </c>
      <c r="Q55" s="104">
        <v>81</v>
      </c>
      <c r="R55" s="51" t="e">
        <f>VLOOKUP(P55,ellenőrzés!H47:H208,1,FALSE)</f>
        <v>#N/A</v>
      </c>
      <c r="S55" s="77" t="s">
        <v>40</v>
      </c>
      <c r="T55" s="51" t="str">
        <f t="shared" si="3"/>
        <v>HU000310F11-S10000000000001010358</v>
      </c>
    </row>
    <row r="56" spans="1:20" ht="16.5" hidden="1" thickBot="1">
      <c r="A56" s="49">
        <f t="shared" si="2"/>
        <v>55</v>
      </c>
      <c r="B56" s="248" t="s">
        <v>16</v>
      </c>
      <c r="C56" s="87"/>
      <c r="D56" s="252"/>
      <c r="E56" s="252"/>
      <c r="F56" s="252"/>
      <c r="G56" s="252"/>
      <c r="H56" s="73" t="s">
        <v>389</v>
      </c>
      <c r="I56" s="7" t="s">
        <v>149</v>
      </c>
      <c r="J56" s="6" t="s">
        <v>12</v>
      </c>
      <c r="K56" s="6" t="s">
        <v>13</v>
      </c>
      <c r="L56" s="6" t="s">
        <v>14</v>
      </c>
      <c r="M56" s="50" t="s">
        <v>157</v>
      </c>
      <c r="N56" s="105">
        <v>2725</v>
      </c>
      <c r="O56" s="85" t="s">
        <v>389</v>
      </c>
      <c r="P56" s="89" t="s">
        <v>389</v>
      </c>
      <c r="Q56" s="104">
        <v>2725</v>
      </c>
      <c r="R56" s="51" t="str">
        <f>VLOOKUP(P56,ellenőrzés!H48:H209,1,FALSE)</f>
        <v>HU000310F11-S10000000000001666974</v>
      </c>
      <c r="S56" s="77" t="s">
        <v>42</v>
      </c>
      <c r="T56" s="51" t="str">
        <f t="shared" si="3"/>
        <v>HU000310F11-S10000000000001666974</v>
      </c>
    </row>
    <row r="57" spans="1:20" ht="16.5" hidden="1" thickBot="1">
      <c r="A57" s="49">
        <f t="shared" si="2"/>
        <v>56</v>
      </c>
      <c r="B57" s="248" t="s">
        <v>16</v>
      </c>
      <c r="C57" s="87"/>
      <c r="D57" s="252"/>
      <c r="E57" s="252"/>
      <c r="F57" s="252"/>
      <c r="G57" s="252"/>
      <c r="H57" s="73" t="s">
        <v>66</v>
      </c>
      <c r="I57" s="7" t="s">
        <v>149</v>
      </c>
      <c r="J57" s="6" t="s">
        <v>12</v>
      </c>
      <c r="K57" s="6" t="s">
        <v>218</v>
      </c>
      <c r="L57" s="6" t="s">
        <v>86</v>
      </c>
      <c r="M57" s="50"/>
      <c r="N57" s="105">
        <v>167</v>
      </c>
      <c r="O57" s="85" t="s">
        <v>66</v>
      </c>
      <c r="P57" s="89" t="s">
        <v>66</v>
      </c>
      <c r="Q57" s="104">
        <v>167</v>
      </c>
      <c r="R57" s="51" t="str">
        <f>VLOOKUP(P57,ellenőrzés!H49:H210,1,FALSE)</f>
        <v>HU000310F11-S10000000000001783629</v>
      </c>
      <c r="S57" s="77" t="s">
        <v>57</v>
      </c>
      <c r="T57" s="51" t="str">
        <f t="shared" si="3"/>
        <v>HU000310F11-S10000000000001783629</v>
      </c>
    </row>
    <row r="58" spans="1:20" ht="16.5" hidden="1" thickBot="1">
      <c r="A58" s="49">
        <f t="shared" si="2"/>
        <v>57</v>
      </c>
      <c r="B58" s="248" t="s">
        <v>16</v>
      </c>
      <c r="C58" s="87"/>
      <c r="D58" s="252"/>
      <c r="E58" s="252"/>
      <c r="F58" s="252"/>
      <c r="G58" s="252"/>
      <c r="H58" s="73" t="s">
        <v>67</v>
      </c>
      <c r="I58" s="7" t="s">
        <v>149</v>
      </c>
      <c r="J58" s="6" t="s">
        <v>12</v>
      </c>
      <c r="K58" s="6" t="s">
        <v>150</v>
      </c>
      <c r="L58" s="6" t="s">
        <v>14</v>
      </c>
      <c r="M58" s="50">
        <v>0</v>
      </c>
      <c r="N58" s="105">
        <v>192</v>
      </c>
      <c r="O58" s="85" t="s">
        <v>67</v>
      </c>
      <c r="P58" s="89" t="s">
        <v>67</v>
      </c>
      <c r="Q58" s="104">
        <v>192</v>
      </c>
      <c r="R58" s="51" t="str">
        <f>VLOOKUP(P58,ellenőrzés!H50:H211,1,FALSE)</f>
        <v>HU000310F11-S10000000000001678473</v>
      </c>
      <c r="S58" s="77" t="s">
        <v>45</v>
      </c>
      <c r="T58" s="51" t="str">
        <f t="shared" si="3"/>
        <v>HU000310F11-S10000000000001678473</v>
      </c>
    </row>
    <row r="59" spans="1:20" ht="16.5" hidden="1" thickBot="1">
      <c r="A59" s="49">
        <f t="shared" si="2"/>
        <v>58</v>
      </c>
      <c r="B59" s="248" t="s">
        <v>16</v>
      </c>
      <c r="C59" s="87"/>
      <c r="D59" s="252"/>
      <c r="E59" s="252"/>
      <c r="F59" s="252"/>
      <c r="G59" s="252"/>
      <c r="H59" s="73" t="s">
        <v>68</v>
      </c>
      <c r="I59" s="7" t="s">
        <v>149</v>
      </c>
      <c r="J59" s="6" t="s">
        <v>12</v>
      </c>
      <c r="K59" s="6" t="s">
        <v>150</v>
      </c>
      <c r="L59" s="6" t="s">
        <v>14</v>
      </c>
      <c r="M59" s="50">
        <v>0</v>
      </c>
      <c r="N59" s="105">
        <v>4379</v>
      </c>
      <c r="O59" s="85" t="s">
        <v>68</v>
      </c>
      <c r="P59" s="89" t="s">
        <v>68</v>
      </c>
      <c r="Q59" s="104">
        <v>4379</v>
      </c>
      <c r="R59" s="51" t="str">
        <f>VLOOKUP(P59,ellenőrzés!H51:H212,1,FALSE)</f>
        <v>HU000310F11-S10000000000001758452</v>
      </c>
      <c r="S59" s="77" t="s">
        <v>54</v>
      </c>
      <c r="T59" s="51" t="str">
        <f t="shared" si="3"/>
        <v>HU000310F11-S10000000000001758452</v>
      </c>
    </row>
    <row r="60" spans="1:20" ht="16.5" hidden="1" thickBot="1">
      <c r="A60" s="49">
        <f t="shared" si="2"/>
        <v>59</v>
      </c>
      <c r="B60" s="248" t="s">
        <v>16</v>
      </c>
      <c r="C60" s="87"/>
      <c r="D60" s="252"/>
      <c r="E60" s="252"/>
      <c r="F60" s="252"/>
      <c r="G60" s="252"/>
      <c r="H60" s="73" t="s">
        <v>349</v>
      </c>
      <c r="I60" s="7" t="s">
        <v>149</v>
      </c>
      <c r="J60" s="6" t="s">
        <v>12</v>
      </c>
      <c r="K60" s="6" t="s">
        <v>158</v>
      </c>
      <c r="L60" s="6" t="s">
        <v>90</v>
      </c>
      <c r="M60" s="50" t="s">
        <v>390</v>
      </c>
      <c r="N60" s="105">
        <v>367</v>
      </c>
      <c r="O60" s="85" t="s">
        <v>349</v>
      </c>
      <c r="P60" s="89" t="s">
        <v>349</v>
      </c>
      <c r="Q60" s="104">
        <v>367</v>
      </c>
      <c r="R60" s="51" t="e">
        <f>VLOOKUP(P60,ellenőrzés!H52:H213,1,FALSE)</f>
        <v>#N/A</v>
      </c>
      <c r="S60" s="77" t="s">
        <v>391</v>
      </c>
      <c r="T60" s="51" t="str">
        <f t="shared" si="3"/>
        <v>HU000310F11-S10000000000001003201</v>
      </c>
    </row>
    <row r="61" spans="1:20" ht="16.5" hidden="1" thickBot="1">
      <c r="A61" s="49">
        <f t="shared" si="2"/>
        <v>60</v>
      </c>
      <c r="B61" s="248" t="s">
        <v>16</v>
      </c>
      <c r="C61" s="87"/>
      <c r="D61" s="252"/>
      <c r="E61" s="252"/>
      <c r="F61" s="252"/>
      <c r="G61" s="252"/>
      <c r="H61" s="73" t="s">
        <v>392</v>
      </c>
      <c r="I61" s="7" t="s">
        <v>149</v>
      </c>
      <c r="J61" s="6" t="s">
        <v>12</v>
      </c>
      <c r="K61" s="6" t="s">
        <v>158</v>
      </c>
      <c r="L61" s="6" t="s">
        <v>90</v>
      </c>
      <c r="M61" s="50" t="s">
        <v>390</v>
      </c>
      <c r="N61" s="105">
        <v>2053</v>
      </c>
      <c r="O61" s="85" t="s">
        <v>392</v>
      </c>
      <c r="P61" s="89" t="s">
        <v>392</v>
      </c>
      <c r="Q61" s="104">
        <v>2053</v>
      </c>
      <c r="R61" s="51" t="str">
        <f>VLOOKUP(P61,ellenőrzés!H52:H214,1,FALSE)</f>
        <v>HU000310F11-S10000000000001025359</v>
      </c>
      <c r="S61" s="77" t="s">
        <v>52</v>
      </c>
      <c r="T61" s="51" t="str">
        <f t="shared" si="3"/>
        <v>HU000310F11-S10000000000001025359</v>
      </c>
    </row>
    <row r="62" spans="1:20" ht="16.5" hidden="1" thickBot="1">
      <c r="A62" s="49">
        <f t="shared" si="2"/>
        <v>61</v>
      </c>
      <c r="B62" s="248" t="s">
        <v>16</v>
      </c>
      <c r="C62" s="87"/>
      <c r="D62" s="252"/>
      <c r="E62" s="252"/>
      <c r="F62" s="252"/>
      <c r="G62" s="252"/>
      <c r="H62" s="73" t="s">
        <v>393</v>
      </c>
      <c r="I62" s="7" t="s">
        <v>149</v>
      </c>
      <c r="J62" s="6" t="s">
        <v>12</v>
      </c>
      <c r="K62" s="6" t="s">
        <v>158</v>
      </c>
      <c r="L62" s="6" t="s">
        <v>90</v>
      </c>
      <c r="M62" s="50" t="s">
        <v>390</v>
      </c>
      <c r="N62" s="105">
        <v>0</v>
      </c>
      <c r="O62" s="85" t="s">
        <v>393</v>
      </c>
      <c r="P62" s="89" t="s">
        <v>393</v>
      </c>
      <c r="Q62" s="104">
        <v>0</v>
      </c>
      <c r="R62" s="51" t="str">
        <f>VLOOKUP(P62,ellenőrzés!H53:H215,1,FALSE)</f>
        <v>HU000310F11-S10000000000001516649</v>
      </c>
      <c r="S62" s="77" t="s">
        <v>394</v>
      </c>
      <c r="T62" s="51" t="str">
        <f t="shared" si="3"/>
        <v>HU000310F11-S10000000000001516649</v>
      </c>
    </row>
    <row r="63" spans="1:20" ht="16.5" hidden="1" thickBot="1">
      <c r="A63" s="49">
        <f t="shared" si="2"/>
        <v>62</v>
      </c>
      <c r="B63" s="248" t="s">
        <v>16</v>
      </c>
      <c r="C63" s="87"/>
      <c r="D63" s="252"/>
      <c r="E63" s="252"/>
      <c r="F63" s="252"/>
      <c r="G63" s="252"/>
      <c r="H63" s="73" t="s">
        <v>69</v>
      </c>
      <c r="I63" s="7" t="s">
        <v>209</v>
      </c>
      <c r="J63" s="6" t="s">
        <v>210</v>
      </c>
      <c r="K63" s="6"/>
      <c r="L63" s="6"/>
      <c r="M63" s="50"/>
      <c r="N63" s="105">
        <v>3585</v>
      </c>
      <c r="O63" s="85" t="s">
        <v>69</v>
      </c>
      <c r="P63" s="89" t="s">
        <v>69</v>
      </c>
      <c r="Q63" s="104">
        <v>3585</v>
      </c>
      <c r="R63" s="51" t="e">
        <f>VLOOKUP(P63,ellenőrzés!H53:H216,1,FALSE)</f>
        <v>#N/A</v>
      </c>
      <c r="S63" s="77" t="s">
        <v>81</v>
      </c>
      <c r="T63" s="51" t="str">
        <f t="shared" si="3"/>
        <v>HU000310F11-S10000000000001010749</v>
      </c>
    </row>
    <row r="64" spans="1:20" ht="16.5" hidden="1" thickBot="1">
      <c r="A64" s="49">
        <f t="shared" si="2"/>
        <v>63</v>
      </c>
      <c r="B64" s="248" t="s">
        <v>16</v>
      </c>
      <c r="C64" s="87"/>
      <c r="D64" s="252"/>
      <c r="E64" s="252"/>
      <c r="F64" s="252"/>
      <c r="G64" s="252"/>
      <c r="H64" s="73" t="s">
        <v>395</v>
      </c>
      <c r="I64" s="7" t="s">
        <v>149</v>
      </c>
      <c r="J64" s="6" t="s">
        <v>12</v>
      </c>
      <c r="K64" s="6" t="s">
        <v>396</v>
      </c>
      <c r="L64" s="6" t="s">
        <v>86</v>
      </c>
      <c r="M64" s="50" t="s">
        <v>182</v>
      </c>
      <c r="N64" s="105">
        <v>3</v>
      </c>
      <c r="O64" s="85" t="s">
        <v>395</v>
      </c>
      <c r="P64" s="89" t="s">
        <v>395</v>
      </c>
      <c r="Q64" s="104">
        <v>3</v>
      </c>
      <c r="R64" s="51" t="e">
        <f>VLOOKUP(P64,ellenőrzés!H54:H217,1,FALSE)</f>
        <v>#N/A</v>
      </c>
      <c r="S64" s="77" t="s">
        <v>395</v>
      </c>
      <c r="T64" s="51" t="str">
        <f t="shared" si="3"/>
        <v>HU000310F11-S10000000000001017276</v>
      </c>
    </row>
    <row r="65" spans="1:20" ht="16.5" hidden="1" thickBot="1">
      <c r="A65" s="49">
        <f t="shared" si="2"/>
        <v>64</v>
      </c>
      <c r="B65" s="248" t="s">
        <v>16</v>
      </c>
      <c r="C65" s="87"/>
      <c r="D65" s="252"/>
      <c r="E65" s="252"/>
      <c r="F65" s="252"/>
      <c r="G65" s="252"/>
      <c r="H65" s="73" t="s">
        <v>397</v>
      </c>
      <c r="I65" s="7" t="s">
        <v>149</v>
      </c>
      <c r="J65" s="6" t="s">
        <v>12</v>
      </c>
      <c r="K65" s="6" t="s">
        <v>396</v>
      </c>
      <c r="L65" s="6" t="s">
        <v>86</v>
      </c>
      <c r="M65" s="50" t="s">
        <v>157</v>
      </c>
      <c r="N65" s="105">
        <v>47</v>
      </c>
      <c r="O65" s="85" t="s">
        <v>397</v>
      </c>
      <c r="P65" s="89" t="s">
        <v>397</v>
      </c>
      <c r="Q65" s="104">
        <v>47</v>
      </c>
      <c r="R65" s="51" t="e">
        <f>VLOOKUP(P65,ellenőrzés!H54:H218,1,FALSE)</f>
        <v>#N/A</v>
      </c>
      <c r="S65" s="77" t="s">
        <v>398</v>
      </c>
      <c r="T65" s="51" t="str">
        <f t="shared" si="3"/>
        <v>HU000310F11-S10000000000001025260</v>
      </c>
    </row>
    <row r="66" spans="1:20" ht="16.5" hidden="1" thickBot="1">
      <c r="A66" s="49">
        <f t="shared" si="2"/>
        <v>65</v>
      </c>
      <c r="B66" s="248" t="s">
        <v>16</v>
      </c>
      <c r="C66" s="87"/>
      <c r="D66" s="252"/>
      <c r="E66" s="252"/>
      <c r="F66" s="252"/>
      <c r="G66" s="252"/>
      <c r="H66" s="73" t="s">
        <v>398</v>
      </c>
      <c r="I66" s="7" t="s">
        <v>149</v>
      </c>
      <c r="J66" s="6" t="s">
        <v>12</v>
      </c>
      <c r="K66" s="6" t="s">
        <v>396</v>
      </c>
      <c r="L66" s="6" t="s">
        <v>86</v>
      </c>
      <c r="M66" s="50" t="s">
        <v>223</v>
      </c>
      <c r="N66" s="105">
        <v>37</v>
      </c>
      <c r="O66" s="85" t="s">
        <v>398</v>
      </c>
      <c r="P66" s="89" t="s">
        <v>398</v>
      </c>
      <c r="Q66" s="104">
        <v>37</v>
      </c>
      <c r="R66" s="51" t="e">
        <f>VLOOKUP(P66,ellenőrzés!H54:H219,1,FALSE)</f>
        <v>#N/A</v>
      </c>
      <c r="S66" s="77" t="s">
        <v>112</v>
      </c>
      <c r="T66" s="51" t="str">
        <f t="shared" ref="T66:T97" si="4">VLOOKUP(O66,S:S,1,FALSE)</f>
        <v>HU000310F11-S10000000000001017289</v>
      </c>
    </row>
    <row r="67" spans="1:20" ht="16.5" hidden="1" thickBot="1">
      <c r="A67" s="49">
        <f t="shared" si="2"/>
        <v>66</v>
      </c>
      <c r="B67" s="248" t="s">
        <v>16</v>
      </c>
      <c r="C67" s="87"/>
      <c r="D67" s="252"/>
      <c r="E67" s="252"/>
      <c r="F67" s="252"/>
      <c r="G67" s="252"/>
      <c r="H67" s="73" t="s">
        <v>70</v>
      </c>
      <c r="I67" s="7" t="s">
        <v>149</v>
      </c>
      <c r="J67" s="6" t="s">
        <v>12</v>
      </c>
      <c r="K67" s="6" t="s">
        <v>220</v>
      </c>
      <c r="L67" s="6" t="s">
        <v>86</v>
      </c>
      <c r="M67" s="50" t="s">
        <v>196</v>
      </c>
      <c r="N67" s="105">
        <v>77</v>
      </c>
      <c r="O67" s="85" t="s">
        <v>70</v>
      </c>
      <c r="P67" s="89" t="s">
        <v>70</v>
      </c>
      <c r="Q67" s="104">
        <v>77</v>
      </c>
      <c r="R67" s="51" t="e">
        <f>VLOOKUP(P67,ellenőrzés!H55:H220,1,FALSE)</f>
        <v>#N/A</v>
      </c>
      <c r="S67" s="77" t="s">
        <v>63</v>
      </c>
      <c r="T67" s="51" t="str">
        <f t="shared" si="4"/>
        <v>HU000310F11-S10000000000001012114</v>
      </c>
    </row>
    <row r="68" spans="1:20" ht="16.5" hidden="1" thickBot="1">
      <c r="A68" s="49">
        <f t="shared" si="2"/>
        <v>67</v>
      </c>
      <c r="B68" s="248" t="s">
        <v>16</v>
      </c>
      <c r="C68" s="87"/>
      <c r="D68" s="252"/>
      <c r="E68" s="252"/>
      <c r="F68" s="252"/>
      <c r="G68" s="252"/>
      <c r="H68" s="73" t="s">
        <v>399</v>
      </c>
      <c r="I68" s="7" t="s">
        <v>149</v>
      </c>
      <c r="J68" s="6" t="s">
        <v>12</v>
      </c>
      <c r="K68" s="6" t="s">
        <v>158</v>
      </c>
      <c r="L68" s="6" t="s">
        <v>90</v>
      </c>
      <c r="M68" s="50" t="s">
        <v>400</v>
      </c>
      <c r="N68" s="105">
        <v>78</v>
      </c>
      <c r="O68" s="85" t="s">
        <v>399</v>
      </c>
      <c r="P68" s="89" t="s">
        <v>399</v>
      </c>
      <c r="Q68" s="104">
        <v>78</v>
      </c>
      <c r="R68" s="51" t="str">
        <f>VLOOKUP(P68,ellenőrzés!H56:H221,1,FALSE)</f>
        <v>HU000310F11-S10000000000001022868</v>
      </c>
      <c r="S68" s="77" t="s">
        <v>401</v>
      </c>
      <c r="T68" s="51" t="str">
        <f t="shared" si="4"/>
        <v>HU000310F11-S10000000000001022868</v>
      </c>
    </row>
    <row r="69" spans="1:20" ht="16.5" hidden="1" thickBot="1">
      <c r="A69" s="49">
        <f t="shared" si="2"/>
        <v>68</v>
      </c>
      <c r="B69" s="248" t="s">
        <v>16</v>
      </c>
      <c r="C69" s="87"/>
      <c r="D69" s="252"/>
      <c r="E69" s="252"/>
      <c r="F69" s="252"/>
      <c r="G69" s="252"/>
      <c r="H69" s="73" t="s">
        <v>402</v>
      </c>
      <c r="I69" s="7" t="s">
        <v>149</v>
      </c>
      <c r="J69" s="6" t="s">
        <v>12</v>
      </c>
      <c r="K69" s="6" t="s">
        <v>403</v>
      </c>
      <c r="L69" s="6" t="s">
        <v>86</v>
      </c>
      <c r="M69" s="50"/>
      <c r="N69" s="105">
        <v>408</v>
      </c>
      <c r="O69" s="85" t="s">
        <v>402</v>
      </c>
      <c r="P69" s="89" t="s">
        <v>402</v>
      </c>
      <c r="Q69" s="104">
        <v>408</v>
      </c>
      <c r="R69" s="51" t="e">
        <f>VLOOKUP(P69,ellenőrzés!H56:H222,1,FALSE)</f>
        <v>#N/A</v>
      </c>
      <c r="S69" s="77" t="s">
        <v>44</v>
      </c>
      <c r="T69" s="51" t="str">
        <f t="shared" si="4"/>
        <v>HU000310F11-S10000000000001081633</v>
      </c>
    </row>
    <row r="70" spans="1:20" ht="16.5" hidden="1" thickBot="1">
      <c r="A70" s="49">
        <f t="shared" si="2"/>
        <v>69</v>
      </c>
      <c r="B70" s="248" t="s">
        <v>16</v>
      </c>
      <c r="C70" s="87"/>
      <c r="D70" s="252"/>
      <c r="E70" s="252"/>
      <c r="F70" s="252"/>
      <c r="G70" s="252"/>
      <c r="H70" s="73" t="s">
        <v>404</v>
      </c>
      <c r="I70" s="7" t="s">
        <v>149</v>
      </c>
      <c r="J70" s="6" t="s">
        <v>12</v>
      </c>
      <c r="K70" s="6" t="s">
        <v>405</v>
      </c>
      <c r="L70" s="6" t="s">
        <v>86</v>
      </c>
      <c r="M70" s="50"/>
      <c r="N70" s="105">
        <v>245</v>
      </c>
      <c r="O70" s="85" t="s">
        <v>404</v>
      </c>
      <c r="P70" s="89" t="s">
        <v>404</v>
      </c>
      <c r="Q70" s="104">
        <v>245</v>
      </c>
      <c r="R70" s="51" t="e">
        <f>VLOOKUP(P70,ellenőrzés!H57:H223,1,FALSE)</f>
        <v>#N/A</v>
      </c>
      <c r="S70" s="77" t="s">
        <v>15</v>
      </c>
      <c r="T70" s="51" t="str">
        <f t="shared" si="4"/>
        <v>HU000310F11-S10000000000001167993</v>
      </c>
    </row>
    <row r="71" spans="1:20" ht="16.5" hidden="1" thickBot="1">
      <c r="A71" s="49">
        <f t="shared" si="2"/>
        <v>70</v>
      </c>
      <c r="B71" s="248" t="s">
        <v>16</v>
      </c>
      <c r="C71" s="87"/>
      <c r="D71" s="252"/>
      <c r="E71" s="252"/>
      <c r="F71" s="252"/>
      <c r="G71" s="252"/>
      <c r="H71" s="73" t="s">
        <v>406</v>
      </c>
      <c r="I71" s="7" t="s">
        <v>149</v>
      </c>
      <c r="J71" s="6" t="s">
        <v>12</v>
      </c>
      <c r="K71" s="6" t="s">
        <v>407</v>
      </c>
      <c r="L71" s="6" t="s">
        <v>86</v>
      </c>
      <c r="M71" s="50" t="s">
        <v>408</v>
      </c>
      <c r="N71" s="105">
        <v>14</v>
      </c>
      <c r="O71" s="85" t="s">
        <v>406</v>
      </c>
      <c r="P71" s="89" t="s">
        <v>406</v>
      </c>
      <c r="Q71" s="104">
        <v>14</v>
      </c>
      <c r="R71" s="51" t="e">
        <f>VLOOKUP(P71,ellenőrzés!H58:H224,1,FALSE)</f>
        <v>#N/A</v>
      </c>
      <c r="S71" s="77" t="s">
        <v>41</v>
      </c>
      <c r="T71" s="51" t="str">
        <f t="shared" si="4"/>
        <v>HU000310F11-S10000000000001168000</v>
      </c>
    </row>
    <row r="72" spans="1:20" ht="16.5" hidden="1" thickBot="1">
      <c r="A72" s="49">
        <f t="shared" si="2"/>
        <v>71</v>
      </c>
      <c r="B72" s="248" t="s">
        <v>16</v>
      </c>
      <c r="C72" s="87"/>
      <c r="D72" s="252"/>
      <c r="E72" s="252"/>
      <c r="F72" s="252"/>
      <c r="G72" s="252"/>
      <c r="H72" s="73" t="s">
        <v>409</v>
      </c>
      <c r="I72" s="7" t="s">
        <v>149</v>
      </c>
      <c r="J72" s="6" t="s">
        <v>12</v>
      </c>
      <c r="K72" s="6" t="s">
        <v>407</v>
      </c>
      <c r="L72" s="6" t="s">
        <v>86</v>
      </c>
      <c r="M72" s="50" t="s">
        <v>179</v>
      </c>
      <c r="N72" s="105">
        <v>26</v>
      </c>
      <c r="O72" s="85" t="s">
        <v>409</v>
      </c>
      <c r="P72" s="89" t="s">
        <v>409</v>
      </c>
      <c r="Q72" s="104">
        <v>26</v>
      </c>
      <c r="R72" s="51" t="e">
        <f>VLOOKUP(P72,ellenőrzés!H59:H225,1,FALSE)</f>
        <v>#N/A</v>
      </c>
      <c r="S72" s="77" t="s">
        <v>19</v>
      </c>
      <c r="T72" s="51" t="str">
        <f t="shared" si="4"/>
        <v>HU000310F11-S10000000000001146007</v>
      </c>
    </row>
    <row r="73" spans="1:20" ht="16.5" hidden="1" thickBot="1">
      <c r="A73" s="49">
        <f t="shared" si="2"/>
        <v>72</v>
      </c>
      <c r="B73" s="248" t="s">
        <v>16</v>
      </c>
      <c r="C73" s="87"/>
      <c r="D73" s="252"/>
      <c r="E73" s="252"/>
      <c r="F73" s="252"/>
      <c r="G73" s="252"/>
      <c r="H73" s="73" t="s">
        <v>410</v>
      </c>
      <c r="I73" s="7" t="s">
        <v>149</v>
      </c>
      <c r="J73" s="6" t="s">
        <v>12</v>
      </c>
      <c r="K73" s="6" t="s">
        <v>407</v>
      </c>
      <c r="L73" s="6" t="s">
        <v>86</v>
      </c>
      <c r="M73" s="50" t="s">
        <v>214</v>
      </c>
      <c r="N73" s="105">
        <v>241</v>
      </c>
      <c r="O73" s="85" t="s">
        <v>410</v>
      </c>
      <c r="P73" s="89" t="s">
        <v>410</v>
      </c>
      <c r="Q73" s="104">
        <v>241</v>
      </c>
      <c r="R73" s="51" t="e">
        <f>VLOOKUP(P73,ellenőrzés!H60:H226,1,FALSE)</f>
        <v>#N/A</v>
      </c>
      <c r="S73" s="77" t="s">
        <v>71</v>
      </c>
      <c r="T73" s="51" t="str">
        <f t="shared" si="4"/>
        <v>HU000310F11-S10000000000001088625</v>
      </c>
    </row>
    <row r="74" spans="1:20" ht="16.5" hidden="1" thickBot="1">
      <c r="A74" s="49">
        <f t="shared" si="2"/>
        <v>73</v>
      </c>
      <c r="B74" s="248" t="s">
        <v>16</v>
      </c>
      <c r="C74" s="87"/>
      <c r="D74" s="252"/>
      <c r="E74" s="252"/>
      <c r="F74" s="252"/>
      <c r="G74" s="252"/>
      <c r="H74" s="73" t="s">
        <v>411</v>
      </c>
      <c r="I74" s="7" t="s">
        <v>149</v>
      </c>
      <c r="J74" s="6" t="s">
        <v>12</v>
      </c>
      <c r="K74" s="6" t="s">
        <v>412</v>
      </c>
      <c r="L74" s="6" t="s">
        <v>86</v>
      </c>
      <c r="M74" s="50"/>
      <c r="N74" s="105">
        <v>20</v>
      </c>
      <c r="O74" s="85" t="s">
        <v>411</v>
      </c>
      <c r="P74" s="89" t="s">
        <v>411</v>
      </c>
      <c r="Q74" s="104">
        <v>20</v>
      </c>
      <c r="R74" s="51" t="e">
        <f>VLOOKUP(P74,ellenőrzés!H61:H227,1,FALSE)</f>
        <v>#N/A</v>
      </c>
      <c r="S74" s="77" t="s">
        <v>413</v>
      </c>
      <c r="T74" s="51" t="str">
        <f t="shared" si="4"/>
        <v>HU000310F11-S10000000000001079218</v>
      </c>
    </row>
    <row r="75" spans="1:20" ht="16.5" hidden="1" thickBot="1">
      <c r="A75" s="49">
        <f t="shared" si="2"/>
        <v>74</v>
      </c>
      <c r="B75" s="248" t="s">
        <v>16</v>
      </c>
      <c r="C75" s="87"/>
      <c r="D75" s="252"/>
      <c r="E75" s="252"/>
      <c r="F75" s="252"/>
      <c r="G75" s="252"/>
      <c r="H75" s="73" t="s">
        <v>414</v>
      </c>
      <c r="I75" s="7" t="s">
        <v>149</v>
      </c>
      <c r="J75" s="6" t="s">
        <v>12</v>
      </c>
      <c r="K75" s="6" t="s">
        <v>415</v>
      </c>
      <c r="L75" s="6" t="s">
        <v>86</v>
      </c>
      <c r="M75" s="50"/>
      <c r="N75" s="105">
        <v>67</v>
      </c>
      <c r="O75" s="85" t="s">
        <v>414</v>
      </c>
      <c r="P75" s="89" t="s">
        <v>414</v>
      </c>
      <c r="Q75" s="104">
        <v>67</v>
      </c>
      <c r="R75" s="51" t="e">
        <f>VLOOKUP(P75,ellenőrzés!H61:H228,1,FALSE)</f>
        <v>#N/A</v>
      </c>
      <c r="S75" s="77" t="s">
        <v>58</v>
      </c>
      <c r="T75" s="51" t="str">
        <f t="shared" si="4"/>
        <v>HU000310F11-S10000000000001088608</v>
      </c>
    </row>
    <row r="76" spans="1:20" ht="16.5" hidden="1" thickBot="1">
      <c r="A76" s="49">
        <f t="shared" si="2"/>
        <v>75</v>
      </c>
      <c r="B76" s="248" t="s">
        <v>16</v>
      </c>
      <c r="C76" s="87"/>
      <c r="D76" s="252"/>
      <c r="E76" s="252"/>
      <c r="F76" s="252"/>
      <c r="G76" s="252"/>
      <c r="H76" s="73" t="s">
        <v>416</v>
      </c>
      <c r="I76" s="7" t="s">
        <v>149</v>
      </c>
      <c r="J76" s="6" t="s">
        <v>12</v>
      </c>
      <c r="K76" s="6" t="s">
        <v>407</v>
      </c>
      <c r="L76" s="6" t="s">
        <v>86</v>
      </c>
      <c r="M76" s="50" t="s">
        <v>212</v>
      </c>
      <c r="N76" s="105">
        <v>57</v>
      </c>
      <c r="O76" s="85" t="s">
        <v>416</v>
      </c>
      <c r="P76" s="89" t="s">
        <v>416</v>
      </c>
      <c r="Q76" s="104">
        <v>57</v>
      </c>
      <c r="R76" s="51" t="e">
        <f>VLOOKUP(P76,ellenőrzés!H62:H229,1,FALSE)</f>
        <v>#N/A</v>
      </c>
      <c r="S76" s="77" t="s">
        <v>417</v>
      </c>
      <c r="T76" s="51" t="str">
        <f t="shared" si="4"/>
        <v>HU000310F11-S10000000000001045715</v>
      </c>
    </row>
    <row r="77" spans="1:20" ht="16.5" hidden="1" thickBot="1">
      <c r="A77" s="49">
        <f t="shared" si="2"/>
        <v>76</v>
      </c>
      <c r="B77" s="248" t="s">
        <v>16</v>
      </c>
      <c r="C77" s="87"/>
      <c r="D77" s="252"/>
      <c r="E77" s="252"/>
      <c r="F77" s="252"/>
      <c r="G77" s="252"/>
      <c r="H77" s="73" t="s">
        <v>418</v>
      </c>
      <c r="I77" s="7" t="s">
        <v>149</v>
      </c>
      <c r="J77" s="6" t="s">
        <v>12</v>
      </c>
      <c r="K77" s="6" t="s">
        <v>407</v>
      </c>
      <c r="L77" s="6" t="s">
        <v>86</v>
      </c>
      <c r="M77" s="50" t="s">
        <v>162</v>
      </c>
      <c r="N77" s="105">
        <v>90</v>
      </c>
      <c r="O77" s="85" t="s">
        <v>418</v>
      </c>
      <c r="P77" s="89" t="s">
        <v>418</v>
      </c>
      <c r="Q77" s="104">
        <v>90</v>
      </c>
      <c r="R77" s="51" t="e">
        <f>VLOOKUP(P77,ellenőrzés!H64:H230,1,FALSE)</f>
        <v>#N/A</v>
      </c>
      <c r="S77" s="77" t="s">
        <v>399</v>
      </c>
      <c r="T77" s="51" t="str">
        <f t="shared" si="4"/>
        <v>HU000310F11-S10000000000001027585</v>
      </c>
    </row>
    <row r="78" spans="1:20" ht="16.5" hidden="1" thickBot="1">
      <c r="A78" s="49">
        <f t="shared" ref="A78:A132" si="5">A77+1</f>
        <v>77</v>
      </c>
      <c r="B78" s="248" t="s">
        <v>16</v>
      </c>
      <c r="C78" s="87"/>
      <c r="D78" s="252"/>
      <c r="E78" s="252"/>
      <c r="F78" s="252"/>
      <c r="G78" s="252"/>
      <c r="H78" s="73" t="s">
        <v>419</v>
      </c>
      <c r="I78" s="7" t="s">
        <v>149</v>
      </c>
      <c r="J78" s="6" t="s">
        <v>12</v>
      </c>
      <c r="K78" s="6" t="s">
        <v>407</v>
      </c>
      <c r="L78" s="6" t="s">
        <v>86</v>
      </c>
      <c r="M78" s="50" t="s">
        <v>207</v>
      </c>
      <c r="N78" s="105">
        <v>167</v>
      </c>
      <c r="O78" s="85" t="s">
        <v>419</v>
      </c>
      <c r="P78" s="89" t="s">
        <v>419</v>
      </c>
      <c r="Q78" s="104">
        <v>167</v>
      </c>
      <c r="R78" s="51" t="e">
        <f>VLOOKUP(P78,ellenőrzés!H65:H231,1,FALSE)</f>
        <v>#N/A</v>
      </c>
      <c r="S78" s="77" t="s">
        <v>61</v>
      </c>
      <c r="T78" s="51" t="str">
        <f t="shared" si="4"/>
        <v>HU000310F11-S10000000000001188813</v>
      </c>
    </row>
    <row r="79" spans="1:20" ht="16.5" hidden="1" thickBot="1">
      <c r="A79" s="49">
        <f t="shared" si="5"/>
        <v>78</v>
      </c>
      <c r="B79" s="248" t="s">
        <v>16</v>
      </c>
      <c r="C79" s="87"/>
      <c r="D79" s="252"/>
      <c r="E79" s="252"/>
      <c r="F79" s="252"/>
      <c r="G79" s="252"/>
      <c r="H79" s="73" t="s">
        <v>420</v>
      </c>
      <c r="I79" s="7" t="s">
        <v>149</v>
      </c>
      <c r="J79" s="6" t="s">
        <v>12</v>
      </c>
      <c r="K79" s="6" t="s">
        <v>421</v>
      </c>
      <c r="L79" s="6" t="s">
        <v>86</v>
      </c>
      <c r="M79" s="50" t="s">
        <v>207</v>
      </c>
      <c r="N79" s="105">
        <v>83</v>
      </c>
      <c r="O79" s="85" t="s">
        <v>420</v>
      </c>
      <c r="P79" s="89" t="s">
        <v>420</v>
      </c>
      <c r="Q79" s="104">
        <v>83</v>
      </c>
      <c r="R79" s="51" t="e">
        <f>VLOOKUP(P79,ellenőrzés!H66:H232,1,FALSE)</f>
        <v>#N/A</v>
      </c>
      <c r="S79" s="77" t="s">
        <v>379</v>
      </c>
      <c r="T79" s="51" t="str">
        <f t="shared" si="4"/>
        <v>HU000310F11-S10000000000001162689</v>
      </c>
    </row>
    <row r="80" spans="1:20" ht="16.5" hidden="1" thickBot="1">
      <c r="A80" s="49">
        <f t="shared" si="5"/>
        <v>79</v>
      </c>
      <c r="B80" s="248" t="s">
        <v>16</v>
      </c>
      <c r="C80" s="87"/>
      <c r="D80" s="252"/>
      <c r="E80" s="252"/>
      <c r="F80" s="252"/>
      <c r="G80" s="252"/>
      <c r="H80" s="73" t="s">
        <v>422</v>
      </c>
      <c r="I80" s="7" t="s">
        <v>149</v>
      </c>
      <c r="J80" s="6" t="s">
        <v>12</v>
      </c>
      <c r="K80" s="6" t="s">
        <v>421</v>
      </c>
      <c r="L80" s="6" t="s">
        <v>86</v>
      </c>
      <c r="M80" s="50" t="s">
        <v>251</v>
      </c>
      <c r="N80" s="105">
        <v>0</v>
      </c>
      <c r="O80" s="85" t="s">
        <v>422</v>
      </c>
      <c r="P80" s="89" t="s">
        <v>422</v>
      </c>
      <c r="Q80" s="104">
        <v>0</v>
      </c>
      <c r="R80" s="51" t="e">
        <f>VLOOKUP(P80,ellenőrzés!H67:H233,1,FALSE)</f>
        <v>#N/A</v>
      </c>
      <c r="S80" s="77" t="s">
        <v>423</v>
      </c>
      <c r="T80" s="51" t="str">
        <f t="shared" si="4"/>
        <v>HU000310F11-S10000000000001046373</v>
      </c>
    </row>
    <row r="81" spans="1:20" ht="16.5" hidden="1" thickBot="1">
      <c r="A81" s="49">
        <f t="shared" si="5"/>
        <v>80</v>
      </c>
      <c r="B81" s="248" t="s">
        <v>16</v>
      </c>
      <c r="C81" s="87"/>
      <c r="D81" s="252"/>
      <c r="E81" s="252"/>
      <c r="F81" s="252"/>
      <c r="G81" s="252"/>
      <c r="H81" s="73" t="s">
        <v>424</v>
      </c>
      <c r="I81" s="7" t="s">
        <v>149</v>
      </c>
      <c r="J81" s="6" t="s">
        <v>12</v>
      </c>
      <c r="K81" s="6" t="s">
        <v>421</v>
      </c>
      <c r="L81" s="6" t="s">
        <v>86</v>
      </c>
      <c r="M81" s="50" t="s">
        <v>196</v>
      </c>
      <c r="N81" s="105">
        <v>0</v>
      </c>
      <c r="O81" s="85" t="s">
        <v>424</v>
      </c>
      <c r="P81" s="89" t="s">
        <v>424</v>
      </c>
      <c r="Q81" s="104">
        <v>0</v>
      </c>
      <c r="R81" s="51" t="e">
        <f>VLOOKUP(P81,ellenőrzés!H68:H234,1,FALSE)</f>
        <v>#N/A</v>
      </c>
      <c r="S81" s="77" t="s">
        <v>381</v>
      </c>
      <c r="T81" s="51" t="str">
        <f t="shared" si="4"/>
        <v>HU000310F11-S10000000000001085050</v>
      </c>
    </row>
    <row r="82" spans="1:20" ht="16.5" hidden="1" thickBot="1">
      <c r="A82" s="49">
        <f t="shared" si="5"/>
        <v>81</v>
      </c>
      <c r="B82" s="248" t="s">
        <v>16</v>
      </c>
      <c r="C82" s="87"/>
      <c r="D82" s="252"/>
      <c r="E82" s="252"/>
      <c r="F82" s="252"/>
      <c r="G82" s="252"/>
      <c r="H82" s="73" t="s">
        <v>71</v>
      </c>
      <c r="I82" s="7" t="s">
        <v>149</v>
      </c>
      <c r="J82" s="6" t="s">
        <v>12</v>
      </c>
      <c r="K82" s="6" t="s">
        <v>425</v>
      </c>
      <c r="L82" s="6" t="s">
        <v>86</v>
      </c>
      <c r="M82" s="50" t="s">
        <v>223</v>
      </c>
      <c r="N82" s="105">
        <v>7</v>
      </c>
      <c r="O82" s="85" t="s">
        <v>71</v>
      </c>
      <c r="P82" s="89" t="s">
        <v>71</v>
      </c>
      <c r="Q82" s="104">
        <v>7</v>
      </c>
      <c r="R82" s="51" t="e">
        <f>VLOOKUP(P82,ellenőrzés!H69:H235,1,FALSE)</f>
        <v>#N/A</v>
      </c>
      <c r="S82" s="77" t="s">
        <v>97</v>
      </c>
      <c r="T82" s="51" t="str">
        <f t="shared" si="4"/>
        <v>HU000310F11-S10000000000001022186</v>
      </c>
    </row>
    <row r="83" spans="1:20" ht="16.5" hidden="1" thickBot="1">
      <c r="A83" s="49">
        <f t="shared" si="5"/>
        <v>82</v>
      </c>
      <c r="B83" s="248" t="s">
        <v>16</v>
      </c>
      <c r="C83" s="87"/>
      <c r="D83" s="252"/>
      <c r="E83" s="252"/>
      <c r="F83" s="252"/>
      <c r="G83" s="252"/>
      <c r="H83" s="73" t="s">
        <v>380</v>
      </c>
      <c r="I83" s="7" t="s">
        <v>149</v>
      </c>
      <c r="J83" s="6" t="s">
        <v>12</v>
      </c>
      <c r="K83" s="6" t="s">
        <v>426</v>
      </c>
      <c r="L83" s="6" t="s">
        <v>86</v>
      </c>
      <c r="M83" s="50" t="s">
        <v>427</v>
      </c>
      <c r="N83" s="105">
        <v>0</v>
      </c>
      <c r="O83" s="85" t="s">
        <v>380</v>
      </c>
      <c r="P83" s="89" t="s">
        <v>380</v>
      </c>
      <c r="Q83" s="104">
        <v>0</v>
      </c>
      <c r="R83" s="51" t="e">
        <f>VLOOKUP(P83,ellenőrzés!H70:H236,1,FALSE)</f>
        <v>#N/A</v>
      </c>
      <c r="S83" s="77" t="s">
        <v>34</v>
      </c>
      <c r="T83" s="51" t="str">
        <f t="shared" si="4"/>
        <v>HU000310F11-S10000000000001012447</v>
      </c>
    </row>
    <row r="84" spans="1:20" ht="16.5" hidden="1" thickBot="1">
      <c r="A84" s="49">
        <f t="shared" si="5"/>
        <v>83</v>
      </c>
      <c r="B84" s="248" t="s">
        <v>16</v>
      </c>
      <c r="C84" s="87"/>
      <c r="D84" s="252"/>
      <c r="E84" s="252"/>
      <c r="F84" s="252"/>
      <c r="G84" s="252"/>
      <c r="H84" s="73" t="s">
        <v>394</v>
      </c>
      <c r="I84" s="7" t="s">
        <v>149</v>
      </c>
      <c r="J84" s="6" t="s">
        <v>12</v>
      </c>
      <c r="K84" s="6" t="s">
        <v>428</v>
      </c>
      <c r="L84" s="6" t="s">
        <v>14</v>
      </c>
      <c r="M84" s="50" t="s">
        <v>429</v>
      </c>
      <c r="N84" s="105">
        <v>822</v>
      </c>
      <c r="O84" s="85" t="s">
        <v>394</v>
      </c>
      <c r="P84" s="89" t="s">
        <v>394</v>
      </c>
      <c r="Q84" s="104">
        <v>822</v>
      </c>
      <c r="R84" s="51" t="e">
        <f>VLOOKUP(P84,ellenőrzés!H71:H237,1,FALSE)</f>
        <v>#N/A</v>
      </c>
      <c r="S84" s="77" t="s">
        <v>35</v>
      </c>
      <c r="T84" s="51" t="str">
        <f t="shared" si="4"/>
        <v>HU000310F11-S10000000000001017268</v>
      </c>
    </row>
    <row r="85" spans="1:20" ht="16.5" hidden="1" thickBot="1">
      <c r="A85" s="49">
        <f t="shared" si="5"/>
        <v>84</v>
      </c>
      <c r="B85" s="248" t="s">
        <v>16</v>
      </c>
      <c r="C85" s="87"/>
      <c r="D85" s="252"/>
      <c r="E85" s="252"/>
      <c r="F85" s="252"/>
      <c r="G85" s="252"/>
      <c r="H85" s="73" t="s">
        <v>352</v>
      </c>
      <c r="I85" s="7" t="s">
        <v>149</v>
      </c>
      <c r="J85" s="6" t="s">
        <v>12</v>
      </c>
      <c r="K85" s="6" t="s">
        <v>430</v>
      </c>
      <c r="L85" s="6" t="s">
        <v>86</v>
      </c>
      <c r="M85" s="50" t="s">
        <v>181</v>
      </c>
      <c r="N85" s="105">
        <v>74</v>
      </c>
      <c r="O85" s="85" t="s">
        <v>352</v>
      </c>
      <c r="P85" s="89" t="s">
        <v>352</v>
      </c>
      <c r="Q85" s="104">
        <v>74</v>
      </c>
      <c r="R85" s="51" t="e">
        <f>VLOOKUP(P85,ellenőrzés!H72:H238,1,FALSE)</f>
        <v>#N/A</v>
      </c>
      <c r="S85" s="77" t="s">
        <v>431</v>
      </c>
      <c r="T85" s="51" t="str">
        <f t="shared" si="4"/>
        <v>HU000310F11-S10000000000001003961</v>
      </c>
    </row>
    <row r="86" spans="1:20" ht="16.5" hidden="1" thickBot="1">
      <c r="A86" s="49">
        <f t="shared" si="5"/>
        <v>85</v>
      </c>
      <c r="B86" s="248" t="s">
        <v>16</v>
      </c>
      <c r="C86" s="87"/>
      <c r="D86" s="252"/>
      <c r="E86" s="252"/>
      <c r="F86" s="252"/>
      <c r="G86" s="252"/>
      <c r="H86" s="73" t="s">
        <v>385</v>
      </c>
      <c r="I86" s="7" t="s">
        <v>149</v>
      </c>
      <c r="J86" s="6" t="s">
        <v>12</v>
      </c>
      <c r="K86" s="6" t="s">
        <v>432</v>
      </c>
      <c r="L86" s="6" t="s">
        <v>14</v>
      </c>
      <c r="M86" s="50" t="s">
        <v>433</v>
      </c>
      <c r="N86" s="105">
        <v>2578</v>
      </c>
      <c r="O86" s="85" t="s">
        <v>385</v>
      </c>
      <c r="P86" s="89" t="s">
        <v>385</v>
      </c>
      <c r="Q86" s="104">
        <v>2578</v>
      </c>
      <c r="R86" s="51" t="e">
        <f>VLOOKUP(P86,ellenőrzés!H72:H239,1,FALSE)</f>
        <v>#N/A</v>
      </c>
      <c r="S86" s="77" t="s">
        <v>434</v>
      </c>
      <c r="T86" s="51" t="str">
        <f t="shared" si="4"/>
        <v>HU000310F11-S10000000000001015462</v>
      </c>
    </row>
    <row r="87" spans="1:20" ht="16.5" hidden="1" thickBot="1">
      <c r="A87" s="49">
        <f t="shared" si="5"/>
        <v>86</v>
      </c>
      <c r="B87" s="248" t="s">
        <v>16</v>
      </c>
      <c r="C87" s="87"/>
      <c r="D87" s="252"/>
      <c r="E87" s="252"/>
      <c r="F87" s="252"/>
      <c r="G87" s="252"/>
      <c r="H87" s="73" t="s">
        <v>401</v>
      </c>
      <c r="I87" s="7" t="s">
        <v>149</v>
      </c>
      <c r="J87" s="6" t="s">
        <v>12</v>
      </c>
      <c r="K87" s="6" t="s">
        <v>432</v>
      </c>
      <c r="L87" s="6" t="s">
        <v>14</v>
      </c>
      <c r="M87" s="50" t="s">
        <v>433</v>
      </c>
      <c r="N87" s="105">
        <v>458</v>
      </c>
      <c r="O87" s="85" t="s">
        <v>401</v>
      </c>
      <c r="P87" s="89" t="s">
        <v>401</v>
      </c>
      <c r="Q87" s="104">
        <v>458</v>
      </c>
      <c r="R87" s="51" t="e">
        <f>VLOOKUP(P87,ellenőrzés!H73:H240,1,FALSE)</f>
        <v>#N/A</v>
      </c>
      <c r="S87" s="77" t="s">
        <v>435</v>
      </c>
      <c r="T87" s="51" t="str">
        <f t="shared" si="4"/>
        <v>HU000310F11-S10000000000001018234</v>
      </c>
    </row>
    <row r="88" spans="1:20" ht="16.5" hidden="1" thickBot="1">
      <c r="A88" s="49">
        <f t="shared" si="5"/>
        <v>87</v>
      </c>
      <c r="B88" s="248" t="s">
        <v>16</v>
      </c>
      <c r="C88" s="87"/>
      <c r="D88" s="252"/>
      <c r="E88" s="252"/>
      <c r="F88" s="252"/>
      <c r="G88" s="252"/>
      <c r="H88" s="73" t="s">
        <v>436</v>
      </c>
      <c r="I88" s="7" t="s">
        <v>149</v>
      </c>
      <c r="J88" s="6" t="s">
        <v>12</v>
      </c>
      <c r="K88" s="6" t="s">
        <v>432</v>
      </c>
      <c r="L88" s="6" t="s">
        <v>14</v>
      </c>
      <c r="M88" s="50" t="s">
        <v>437</v>
      </c>
      <c r="N88" s="105">
        <v>0</v>
      </c>
      <c r="O88" s="85" t="s">
        <v>436</v>
      </c>
      <c r="P88" s="89" t="s">
        <v>436</v>
      </c>
      <c r="Q88" s="104">
        <v>0</v>
      </c>
      <c r="R88" s="51" t="e">
        <f>VLOOKUP(P88,ellenőrzés!H73:H241,1,FALSE)</f>
        <v>#N/A</v>
      </c>
      <c r="S88" s="77" t="s">
        <v>438</v>
      </c>
      <c r="T88" s="51" t="str">
        <f t="shared" si="4"/>
        <v>HU000310F11-S10000000000001025597</v>
      </c>
    </row>
    <row r="89" spans="1:20" ht="16.5" hidden="1" thickBot="1">
      <c r="A89" s="49">
        <f t="shared" si="5"/>
        <v>88</v>
      </c>
      <c r="B89" s="248" t="s">
        <v>16</v>
      </c>
      <c r="C89" s="87"/>
      <c r="D89" s="252"/>
      <c r="E89" s="252"/>
      <c r="F89" s="252"/>
      <c r="G89" s="252"/>
      <c r="H89" s="73" t="s">
        <v>383</v>
      </c>
      <c r="I89" s="7" t="s">
        <v>149</v>
      </c>
      <c r="J89" s="6" t="s">
        <v>12</v>
      </c>
      <c r="K89" s="6" t="s">
        <v>439</v>
      </c>
      <c r="L89" s="6" t="s">
        <v>14</v>
      </c>
      <c r="M89" s="50" t="s">
        <v>437</v>
      </c>
      <c r="N89" s="105">
        <v>0</v>
      </c>
      <c r="O89" s="85" t="s">
        <v>383</v>
      </c>
      <c r="P89" s="89" t="s">
        <v>383</v>
      </c>
      <c r="Q89" s="104">
        <v>0</v>
      </c>
      <c r="R89" s="51" t="e">
        <f>VLOOKUP(P89,ellenőrzés!H74:H242,1,FALSE)</f>
        <v>#N/A</v>
      </c>
      <c r="S89" s="77" t="s">
        <v>17</v>
      </c>
      <c r="T89" s="51" t="str">
        <f t="shared" si="4"/>
        <v>HU000310F11-S10000000000001014975</v>
      </c>
    </row>
    <row r="90" spans="1:20" ht="16.5" hidden="1" thickBot="1">
      <c r="A90" s="49">
        <f t="shared" si="5"/>
        <v>89</v>
      </c>
      <c r="B90" s="248" t="s">
        <v>16</v>
      </c>
      <c r="C90" s="87"/>
      <c r="D90" s="252"/>
      <c r="E90" s="252"/>
      <c r="F90" s="252"/>
      <c r="G90" s="252"/>
      <c r="H90" s="73" t="s">
        <v>73</v>
      </c>
      <c r="I90" s="7" t="s">
        <v>149</v>
      </c>
      <c r="J90" s="6" t="s">
        <v>12</v>
      </c>
      <c r="K90" s="6" t="s">
        <v>224</v>
      </c>
      <c r="L90" s="6"/>
      <c r="M90" s="50"/>
      <c r="N90" s="105">
        <v>351</v>
      </c>
      <c r="O90" s="85" t="s">
        <v>73</v>
      </c>
      <c r="P90" s="89" t="s">
        <v>73</v>
      </c>
      <c r="Q90" s="104">
        <v>351</v>
      </c>
      <c r="R90" s="51" t="str">
        <f>VLOOKUP(P90,ellenőrzés!H75:H243,1,FALSE)</f>
        <v>HU000310F11-S10000000000001520896</v>
      </c>
      <c r="S90" s="77" t="s">
        <v>397</v>
      </c>
      <c r="T90" s="51" t="str">
        <f t="shared" si="4"/>
        <v>HU000310F11-S10000000000001520896</v>
      </c>
    </row>
    <row r="91" spans="1:20" ht="16.5" hidden="1" thickBot="1">
      <c r="A91" s="49">
        <f t="shared" si="5"/>
        <v>90</v>
      </c>
      <c r="B91" s="248" t="s">
        <v>16</v>
      </c>
      <c r="C91" s="87"/>
      <c r="D91" s="252"/>
      <c r="E91" s="252"/>
      <c r="F91" s="252"/>
      <c r="G91" s="252"/>
      <c r="H91" s="73" t="s">
        <v>440</v>
      </c>
      <c r="I91" s="7" t="s">
        <v>149</v>
      </c>
      <c r="J91" s="6" t="s">
        <v>12</v>
      </c>
      <c r="K91" s="6" t="s">
        <v>441</v>
      </c>
      <c r="L91" s="6" t="s">
        <v>86</v>
      </c>
      <c r="M91" s="50" t="s">
        <v>442</v>
      </c>
      <c r="N91" s="105">
        <v>178</v>
      </c>
      <c r="O91" s="85" t="s">
        <v>440</v>
      </c>
      <c r="P91" s="89" t="s">
        <v>440</v>
      </c>
      <c r="Q91" s="104">
        <v>178</v>
      </c>
      <c r="R91" s="51" t="str">
        <f>VLOOKUP(P91,ellenőrzés!H75:H244,1,FALSE)</f>
        <v>HU000310F11-S10000000000001051414</v>
      </c>
      <c r="S91" s="77" t="s">
        <v>111</v>
      </c>
      <c r="T91" s="51" t="str">
        <f t="shared" si="4"/>
        <v>HU000310F11-S10000000000001051414</v>
      </c>
    </row>
    <row r="92" spans="1:20" ht="16.5" hidden="1" thickBot="1">
      <c r="A92" s="49">
        <f t="shared" si="5"/>
        <v>91</v>
      </c>
      <c r="B92" s="248" t="s">
        <v>16</v>
      </c>
      <c r="C92" s="87"/>
      <c r="D92" s="252"/>
      <c r="E92" s="252"/>
      <c r="F92" s="252"/>
      <c r="G92" s="252"/>
      <c r="H92" s="73" t="s">
        <v>423</v>
      </c>
      <c r="I92" s="7" t="s">
        <v>149</v>
      </c>
      <c r="J92" s="6" t="s">
        <v>12</v>
      </c>
      <c r="K92" s="6" t="s">
        <v>443</v>
      </c>
      <c r="L92" s="6" t="s">
        <v>86</v>
      </c>
      <c r="M92" s="50" t="s">
        <v>223</v>
      </c>
      <c r="N92" s="105">
        <v>989</v>
      </c>
      <c r="O92" s="85" t="s">
        <v>423</v>
      </c>
      <c r="P92" s="89" t="s">
        <v>423</v>
      </c>
      <c r="Q92" s="104">
        <v>989</v>
      </c>
      <c r="R92" s="51" t="e">
        <f>VLOOKUP(P92,ellenőrzés!H76:H245,1,FALSE)</f>
        <v>#N/A</v>
      </c>
      <c r="S92" s="77" t="s">
        <v>392</v>
      </c>
      <c r="T92" s="51" t="str">
        <f t="shared" si="4"/>
        <v>HU000310F11-S10000000000001023581</v>
      </c>
    </row>
    <row r="93" spans="1:20" ht="16.5" hidden="1" thickBot="1">
      <c r="A93" s="49">
        <f t="shared" si="5"/>
        <v>92</v>
      </c>
      <c r="B93" s="248" t="s">
        <v>16</v>
      </c>
      <c r="C93" s="87"/>
      <c r="D93" s="252"/>
      <c r="E93" s="252"/>
      <c r="F93" s="252"/>
      <c r="G93" s="252"/>
      <c r="H93" s="73" t="s">
        <v>435</v>
      </c>
      <c r="I93" s="7" t="s">
        <v>149</v>
      </c>
      <c r="J93" s="6" t="s">
        <v>12</v>
      </c>
      <c r="K93" s="6" t="s">
        <v>444</v>
      </c>
      <c r="L93" s="6" t="s">
        <v>86</v>
      </c>
      <c r="M93" s="50" t="s">
        <v>251</v>
      </c>
      <c r="N93" s="105">
        <v>4</v>
      </c>
      <c r="O93" s="85" t="s">
        <v>435</v>
      </c>
      <c r="P93" s="89" t="s">
        <v>435</v>
      </c>
      <c r="Q93" s="104">
        <v>4</v>
      </c>
      <c r="R93" s="51" t="e">
        <f>VLOOKUP(P93,ellenőrzés!H77:H246,1,FALSE)</f>
        <v>#N/A</v>
      </c>
      <c r="S93" s="77" t="s">
        <v>445</v>
      </c>
      <c r="T93" s="51" t="str">
        <f t="shared" si="4"/>
        <v>HU000310F11-S10000000000001024846</v>
      </c>
    </row>
    <row r="94" spans="1:20" ht="16.5" hidden="1" thickBot="1">
      <c r="A94" s="49">
        <f t="shared" si="5"/>
        <v>93</v>
      </c>
      <c r="B94" s="248" t="s">
        <v>16</v>
      </c>
      <c r="C94" s="87"/>
      <c r="D94" s="252"/>
      <c r="E94" s="252"/>
      <c r="F94" s="252"/>
      <c r="G94" s="252"/>
      <c r="H94" s="73" t="s">
        <v>367</v>
      </c>
      <c r="I94" s="7" t="s">
        <v>149</v>
      </c>
      <c r="J94" s="6" t="s">
        <v>12</v>
      </c>
      <c r="K94" s="6" t="s">
        <v>446</v>
      </c>
      <c r="L94" s="6" t="s">
        <v>14</v>
      </c>
      <c r="M94" s="50" t="s">
        <v>447</v>
      </c>
      <c r="N94" s="105">
        <v>296</v>
      </c>
      <c r="O94" s="85" t="s">
        <v>367</v>
      </c>
      <c r="P94" s="89" t="s">
        <v>367</v>
      </c>
      <c r="Q94" s="104">
        <v>296</v>
      </c>
      <c r="R94" s="51" t="e">
        <f>VLOOKUP(P94,ellenőrzés!H77:H247,1,FALSE)</f>
        <v>#N/A</v>
      </c>
      <c r="S94" s="77" t="s">
        <v>109</v>
      </c>
      <c r="T94" s="51" t="str">
        <f t="shared" si="4"/>
        <v>HU000310F11-S10000000000001012081</v>
      </c>
    </row>
    <row r="95" spans="1:20" ht="16.5" hidden="1" thickBot="1">
      <c r="A95" s="49">
        <f t="shared" si="5"/>
        <v>94</v>
      </c>
      <c r="B95" s="248" t="s">
        <v>16</v>
      </c>
      <c r="C95" s="87"/>
      <c r="D95" s="252"/>
      <c r="E95" s="252"/>
      <c r="F95" s="252"/>
      <c r="G95" s="252"/>
      <c r="H95" s="73" t="s">
        <v>431</v>
      </c>
      <c r="I95" s="7" t="s">
        <v>149</v>
      </c>
      <c r="J95" s="6" t="s">
        <v>12</v>
      </c>
      <c r="K95" s="6" t="s">
        <v>446</v>
      </c>
      <c r="L95" s="6" t="s">
        <v>14</v>
      </c>
      <c r="M95" s="50" t="s">
        <v>447</v>
      </c>
      <c r="N95" s="105">
        <v>704</v>
      </c>
      <c r="O95" s="85" t="s">
        <v>431</v>
      </c>
      <c r="P95" s="89" t="s">
        <v>431</v>
      </c>
      <c r="Q95" s="104">
        <v>704</v>
      </c>
      <c r="R95" s="51" t="e">
        <f>VLOOKUP(P95,ellenőrzés!H78:H248,1,FALSE)</f>
        <v>#N/A</v>
      </c>
      <c r="S95" s="77" t="s">
        <v>113</v>
      </c>
      <c r="T95" s="51" t="str">
        <f t="shared" si="4"/>
        <v>HU000310F11-S10000000000001024815</v>
      </c>
    </row>
    <row r="96" spans="1:20" ht="16.5" hidden="1" thickBot="1">
      <c r="A96" s="49">
        <f t="shared" si="5"/>
        <v>95</v>
      </c>
      <c r="B96" s="248" t="s">
        <v>16</v>
      </c>
      <c r="C96" s="87"/>
      <c r="D96" s="252"/>
      <c r="E96" s="252"/>
      <c r="F96" s="252"/>
      <c r="G96" s="252"/>
      <c r="H96" s="73" t="s">
        <v>445</v>
      </c>
      <c r="I96" s="7" t="s">
        <v>149</v>
      </c>
      <c r="J96" s="6" t="s">
        <v>12</v>
      </c>
      <c r="K96" s="6" t="s">
        <v>446</v>
      </c>
      <c r="L96" s="6" t="s">
        <v>14</v>
      </c>
      <c r="M96" s="50" t="s">
        <v>447</v>
      </c>
      <c r="N96" s="105">
        <v>241</v>
      </c>
      <c r="O96" s="85" t="s">
        <v>445</v>
      </c>
      <c r="P96" s="89" t="s">
        <v>445</v>
      </c>
      <c r="Q96" s="104">
        <v>241</v>
      </c>
      <c r="R96" s="51" t="e">
        <f>VLOOKUP(P96,ellenőrzés!H79:H249,1,FALSE)</f>
        <v>#N/A</v>
      </c>
      <c r="S96" s="77" t="s">
        <v>436</v>
      </c>
      <c r="T96" s="51" t="str">
        <f t="shared" si="4"/>
        <v>HU000310F11-S10000000000001025373</v>
      </c>
    </row>
    <row r="97" spans="1:20" ht="16.5" hidden="1" thickBot="1">
      <c r="A97" s="49">
        <f t="shared" si="5"/>
        <v>96</v>
      </c>
      <c r="B97" s="248" t="s">
        <v>16</v>
      </c>
      <c r="C97" s="87"/>
      <c r="D97" s="252"/>
      <c r="E97" s="252"/>
      <c r="F97" s="252"/>
      <c r="G97" s="252"/>
      <c r="H97" s="73" t="s">
        <v>360</v>
      </c>
      <c r="I97" s="7" t="s">
        <v>149</v>
      </c>
      <c r="J97" s="6" t="s">
        <v>12</v>
      </c>
      <c r="K97" s="6" t="s">
        <v>231</v>
      </c>
      <c r="L97" s="6" t="s">
        <v>86</v>
      </c>
      <c r="M97" s="50" t="s">
        <v>232</v>
      </c>
      <c r="N97" s="105">
        <v>14700</v>
      </c>
      <c r="O97" s="85" t="s">
        <v>360</v>
      </c>
      <c r="P97" s="89" t="s">
        <v>360</v>
      </c>
      <c r="Q97" s="104">
        <v>14700</v>
      </c>
      <c r="R97" s="51" t="e">
        <f>VLOOKUP(P97,ellenőrzés!H79:H250,1,FALSE)</f>
        <v>#N/A</v>
      </c>
      <c r="S97" s="77" t="s">
        <v>418</v>
      </c>
      <c r="T97" s="51" t="str">
        <f t="shared" si="4"/>
        <v>HU000310F11-S10000000000001010479</v>
      </c>
    </row>
    <row r="98" spans="1:20" ht="16.5" hidden="1" thickBot="1">
      <c r="A98" s="49">
        <f t="shared" si="5"/>
        <v>97</v>
      </c>
      <c r="B98" s="248" t="s">
        <v>16</v>
      </c>
      <c r="C98" s="87"/>
      <c r="D98" s="252"/>
      <c r="E98" s="252"/>
      <c r="F98" s="252"/>
      <c r="G98" s="252"/>
      <c r="H98" s="73" t="s">
        <v>74</v>
      </c>
      <c r="I98" s="7" t="s">
        <v>149</v>
      </c>
      <c r="J98" s="6" t="s">
        <v>12</v>
      </c>
      <c r="K98" s="6" t="s">
        <v>225</v>
      </c>
      <c r="L98" s="6" t="s">
        <v>86</v>
      </c>
      <c r="M98" s="50"/>
      <c r="N98" s="105">
        <v>2488</v>
      </c>
      <c r="O98" s="85" t="s">
        <v>74</v>
      </c>
      <c r="P98" s="89" t="s">
        <v>74</v>
      </c>
      <c r="Q98" s="104">
        <v>2488</v>
      </c>
      <c r="R98" s="51" t="str">
        <f>VLOOKUP(P98,ellenőrzés!H79:H251,1,FALSE)</f>
        <v>HU000310F11-S10000000000001790909</v>
      </c>
      <c r="S98" s="77" t="s">
        <v>416</v>
      </c>
      <c r="T98" s="51" t="str">
        <f t="shared" ref="T98:T129" si="6">VLOOKUP(O98,S:S,1,FALSE)</f>
        <v>HU000310F11-S10000000000001790909</v>
      </c>
    </row>
    <row r="99" spans="1:20" ht="16.5" hidden="1" thickBot="1">
      <c r="A99" s="49">
        <f t="shared" si="5"/>
        <v>98</v>
      </c>
      <c r="B99" s="248" t="s">
        <v>16</v>
      </c>
      <c r="C99" s="87"/>
      <c r="D99" s="252"/>
      <c r="E99" s="252"/>
      <c r="F99" s="252"/>
      <c r="G99" s="252"/>
      <c r="H99" s="73" t="s">
        <v>75</v>
      </c>
      <c r="I99" s="7" t="s">
        <v>149</v>
      </c>
      <c r="J99" s="6" t="s">
        <v>12</v>
      </c>
      <c r="K99" s="6" t="s">
        <v>225</v>
      </c>
      <c r="L99" s="6" t="s">
        <v>86</v>
      </c>
      <c r="M99" s="50"/>
      <c r="N99" s="105">
        <v>90</v>
      </c>
      <c r="O99" s="85" t="s">
        <v>75</v>
      </c>
      <c r="P99" s="89" t="s">
        <v>75</v>
      </c>
      <c r="Q99" s="104">
        <v>90</v>
      </c>
      <c r="R99" s="51" t="str">
        <f>VLOOKUP(P99,ellenőrzés!H79:H252,1,FALSE)</f>
        <v>HU000310F11-S10000000000001799399</v>
      </c>
      <c r="S99" s="77" t="s">
        <v>422</v>
      </c>
      <c r="T99" s="51" t="str">
        <f t="shared" si="6"/>
        <v>HU000310F11-S10000000000001799399</v>
      </c>
    </row>
    <row r="100" spans="1:20" ht="16.5" hidden="1" thickBot="1">
      <c r="A100" s="49">
        <f t="shared" si="5"/>
        <v>99</v>
      </c>
      <c r="B100" s="248" t="s">
        <v>16</v>
      </c>
      <c r="C100" s="87"/>
      <c r="D100" s="252"/>
      <c r="E100" s="252"/>
      <c r="F100" s="252"/>
      <c r="G100" s="252"/>
      <c r="H100" s="73" t="s">
        <v>76</v>
      </c>
      <c r="I100" s="7" t="s">
        <v>149</v>
      </c>
      <c r="J100" s="6" t="s">
        <v>12</v>
      </c>
      <c r="K100" s="6" t="s">
        <v>226</v>
      </c>
      <c r="L100" s="6" t="s">
        <v>86</v>
      </c>
      <c r="M100" s="50" t="s">
        <v>151</v>
      </c>
      <c r="N100" s="105">
        <v>344</v>
      </c>
      <c r="O100" s="85" t="s">
        <v>76</v>
      </c>
      <c r="P100" s="89" t="s">
        <v>76</v>
      </c>
      <c r="Q100" s="104">
        <v>344</v>
      </c>
      <c r="R100" s="51" t="str">
        <f>VLOOKUP(P100,ellenőrzés!H79:H253,1,FALSE)</f>
        <v>HU000310F11-S10000000000001525543</v>
      </c>
      <c r="S100" s="77" t="s">
        <v>440</v>
      </c>
      <c r="T100" s="51" t="str">
        <f t="shared" si="6"/>
        <v>HU000310F11-S10000000000001525543</v>
      </c>
    </row>
    <row r="101" spans="1:20" ht="16.5" hidden="1" thickBot="1">
      <c r="A101" s="49">
        <f t="shared" si="5"/>
        <v>100</v>
      </c>
      <c r="B101" s="248" t="s">
        <v>16</v>
      </c>
      <c r="C101" s="87"/>
      <c r="D101" s="252"/>
      <c r="E101" s="252"/>
      <c r="F101" s="252"/>
      <c r="G101" s="252"/>
      <c r="H101" s="73" t="s">
        <v>77</v>
      </c>
      <c r="I101" s="7" t="s">
        <v>209</v>
      </c>
      <c r="J101" s="6" t="s">
        <v>210</v>
      </c>
      <c r="K101" s="6" t="s">
        <v>227</v>
      </c>
      <c r="L101" s="6"/>
      <c r="M101" s="50"/>
      <c r="N101" s="105">
        <v>8248</v>
      </c>
      <c r="O101" s="85" t="s">
        <v>77</v>
      </c>
      <c r="P101" s="89" t="s">
        <v>77</v>
      </c>
      <c r="Q101" s="104">
        <v>8248</v>
      </c>
      <c r="R101" s="51" t="e">
        <f>VLOOKUP(P101,ellenőrzés!H80:H254,1,FALSE)</f>
        <v>#N/A</v>
      </c>
      <c r="S101" s="77" t="s">
        <v>411</v>
      </c>
      <c r="T101" s="51" t="str">
        <f t="shared" si="6"/>
        <v>HU000310F11-S10000000000001014565</v>
      </c>
    </row>
    <row r="102" spans="1:20" ht="16.5" hidden="1" thickBot="1">
      <c r="A102" s="49">
        <f t="shared" si="5"/>
        <v>101</v>
      </c>
      <c r="B102" s="248" t="s">
        <v>16</v>
      </c>
      <c r="C102" s="87"/>
      <c r="D102" s="252"/>
      <c r="E102" s="252"/>
      <c r="F102" s="252"/>
      <c r="G102" s="252"/>
      <c r="H102" s="73" t="s">
        <v>448</v>
      </c>
      <c r="I102" s="7" t="s">
        <v>149</v>
      </c>
      <c r="J102" s="6" t="s">
        <v>12</v>
      </c>
      <c r="K102" s="6" t="s">
        <v>449</v>
      </c>
      <c r="L102" s="6" t="s">
        <v>86</v>
      </c>
      <c r="M102" s="50"/>
      <c r="N102" s="105">
        <v>72</v>
      </c>
      <c r="O102" s="85" t="s">
        <v>448</v>
      </c>
      <c r="P102" s="89" t="s">
        <v>448</v>
      </c>
      <c r="Q102" s="104">
        <v>72</v>
      </c>
      <c r="R102" s="51" t="e">
        <f>VLOOKUP(P102,ellenőrzés!H80:H255,1,FALSE)</f>
        <v>#N/A</v>
      </c>
      <c r="S102" s="77" t="s">
        <v>402</v>
      </c>
      <c r="T102" s="51" t="str">
        <f t="shared" si="6"/>
        <v>HU000310F11-S10000000000001784829</v>
      </c>
    </row>
    <row r="103" spans="1:20" ht="16.5" hidden="1" thickBot="1">
      <c r="A103" s="49">
        <v>102</v>
      </c>
      <c r="B103" s="248" t="s">
        <v>16</v>
      </c>
      <c r="C103" s="87"/>
      <c r="D103" s="252"/>
      <c r="E103" s="252"/>
      <c r="F103" s="252"/>
      <c r="G103" s="252"/>
      <c r="H103" s="73" t="s">
        <v>78</v>
      </c>
      <c r="I103" s="7" t="s">
        <v>191</v>
      </c>
      <c r="J103" s="6" t="s">
        <v>192</v>
      </c>
      <c r="K103" s="6" t="s">
        <v>228</v>
      </c>
      <c r="L103" s="6" t="s">
        <v>86</v>
      </c>
      <c r="M103" s="50" t="s">
        <v>229</v>
      </c>
      <c r="N103" s="105">
        <v>1832</v>
      </c>
      <c r="O103" s="85" t="s">
        <v>78</v>
      </c>
      <c r="P103" s="89" t="s">
        <v>78</v>
      </c>
      <c r="Q103" s="104">
        <v>1832</v>
      </c>
      <c r="R103" s="51" t="e">
        <f>VLOOKUP(P103,ellenőrzés!H80:H256,1,FALSE)</f>
        <v>#N/A</v>
      </c>
      <c r="S103" s="77" t="s">
        <v>424</v>
      </c>
      <c r="T103" s="51" t="str">
        <f t="shared" si="6"/>
        <v>HU000310F11-S10000000000001006803</v>
      </c>
    </row>
    <row r="104" spans="1:20" ht="16.5" hidden="1" thickBot="1">
      <c r="A104" s="49">
        <f t="shared" si="5"/>
        <v>103</v>
      </c>
      <c r="B104" s="248" t="s">
        <v>16</v>
      </c>
      <c r="C104" s="87"/>
      <c r="D104" s="252"/>
      <c r="E104" s="252"/>
      <c r="F104" s="252"/>
      <c r="G104" s="252"/>
      <c r="H104" s="73" t="s">
        <v>79</v>
      </c>
      <c r="I104" s="7" t="s">
        <v>149</v>
      </c>
      <c r="J104" s="6" t="s">
        <v>12</v>
      </c>
      <c r="K104" s="6" t="s">
        <v>450</v>
      </c>
      <c r="L104" s="6" t="s">
        <v>86</v>
      </c>
      <c r="M104" s="50"/>
      <c r="N104" s="105">
        <v>278</v>
      </c>
      <c r="O104" s="85" t="s">
        <v>79</v>
      </c>
      <c r="P104" s="89" t="s">
        <v>79</v>
      </c>
      <c r="Q104" s="104">
        <v>278</v>
      </c>
      <c r="R104" s="51" t="str">
        <f>VLOOKUP(P104,ellenőrzés!H80:H257,1,FALSE)</f>
        <v>HU000310F11-S10000000000001784830</v>
      </c>
      <c r="S104" s="77" t="s">
        <v>36</v>
      </c>
      <c r="T104" s="51" t="str">
        <f t="shared" si="6"/>
        <v>HU000310F11-S10000000000001784830</v>
      </c>
    </row>
    <row r="105" spans="1:20" ht="16.5" hidden="1" thickBot="1">
      <c r="A105" s="49">
        <f t="shared" si="5"/>
        <v>104</v>
      </c>
      <c r="B105" s="248" t="s">
        <v>16</v>
      </c>
      <c r="C105" s="87"/>
      <c r="D105" s="252"/>
      <c r="E105" s="252"/>
      <c r="F105" s="252"/>
      <c r="G105" s="252"/>
      <c r="H105" s="73" t="s">
        <v>80</v>
      </c>
      <c r="I105" s="7" t="s">
        <v>149</v>
      </c>
      <c r="J105" s="6" t="s">
        <v>12</v>
      </c>
      <c r="K105" s="6" t="s">
        <v>161</v>
      </c>
      <c r="L105" s="6" t="s">
        <v>86</v>
      </c>
      <c r="M105" s="50" t="s">
        <v>232</v>
      </c>
      <c r="N105" s="105">
        <v>24005</v>
      </c>
      <c r="O105" s="85" t="s">
        <v>80</v>
      </c>
      <c r="P105" s="89" t="s">
        <v>80</v>
      </c>
      <c r="Q105" s="104">
        <v>24005</v>
      </c>
      <c r="R105" s="51" t="e">
        <f>VLOOKUP(P105,ellenőrzés!H81:H258,1,FALSE)</f>
        <v>#N/A</v>
      </c>
      <c r="S105" s="77" t="s">
        <v>414</v>
      </c>
      <c r="T105" s="51" t="str">
        <f t="shared" si="6"/>
        <v>HU000310F11-S10000000000001012914</v>
      </c>
    </row>
    <row r="106" spans="1:20" ht="16.5" hidden="1" thickBot="1">
      <c r="A106" s="49">
        <f t="shared" si="5"/>
        <v>105</v>
      </c>
      <c r="B106" s="248" t="s">
        <v>16</v>
      </c>
      <c r="C106" s="87"/>
      <c r="D106" s="252"/>
      <c r="E106" s="252"/>
      <c r="F106" s="252"/>
      <c r="G106" s="252"/>
      <c r="H106" s="73" t="s">
        <v>81</v>
      </c>
      <c r="I106" s="7" t="s">
        <v>149</v>
      </c>
      <c r="J106" s="6" t="s">
        <v>12</v>
      </c>
      <c r="K106" s="6" t="s">
        <v>213</v>
      </c>
      <c r="L106" s="6" t="s">
        <v>14</v>
      </c>
      <c r="M106" s="50" t="s">
        <v>214</v>
      </c>
      <c r="N106" s="105">
        <v>444</v>
      </c>
      <c r="O106" s="85" t="s">
        <v>81</v>
      </c>
      <c r="P106" s="89" t="s">
        <v>81</v>
      </c>
      <c r="Q106" s="104">
        <v>444</v>
      </c>
      <c r="R106" s="51" t="e">
        <f>VLOOKUP(P106,ellenőrzés!H81:H259,1,FALSE)</f>
        <v>#N/A</v>
      </c>
      <c r="S106" s="77" t="s">
        <v>410</v>
      </c>
      <c r="T106" s="51" t="str">
        <f t="shared" si="6"/>
        <v>HU000310F11-S10000000000001017273</v>
      </c>
    </row>
    <row r="107" spans="1:20" ht="16.5" hidden="1" thickBot="1">
      <c r="A107" s="49">
        <v>106</v>
      </c>
      <c r="B107" s="248" t="s">
        <v>16</v>
      </c>
      <c r="C107" s="87"/>
      <c r="D107" s="252"/>
      <c r="E107" s="252"/>
      <c r="F107" s="252"/>
      <c r="G107" s="252"/>
      <c r="H107" s="73" t="s">
        <v>92</v>
      </c>
      <c r="I107" s="7" t="s">
        <v>149</v>
      </c>
      <c r="J107" s="6" t="s">
        <v>12</v>
      </c>
      <c r="K107" s="6" t="s">
        <v>168</v>
      </c>
      <c r="L107" s="6" t="s">
        <v>86</v>
      </c>
      <c r="M107" s="50" t="s">
        <v>157</v>
      </c>
      <c r="N107" s="105">
        <v>11834</v>
      </c>
      <c r="O107" s="85" t="s">
        <v>92</v>
      </c>
      <c r="P107" s="89" t="s">
        <v>92</v>
      </c>
      <c r="Q107" s="104">
        <v>11834</v>
      </c>
      <c r="R107" s="51" t="str">
        <f>VLOOKUP(P107,ellenőrzés!H81:H260,1,FALSE)</f>
        <v>HU000310F11-S10000000000001024820</v>
      </c>
      <c r="S107" s="77" t="s">
        <v>409</v>
      </c>
      <c r="T107" s="51" t="str">
        <f t="shared" si="6"/>
        <v>HU000310F11-S10000000000001024820</v>
      </c>
    </row>
    <row r="108" spans="1:20" ht="16.5" hidden="1" thickBot="1">
      <c r="A108" s="49">
        <f t="shared" si="5"/>
        <v>107</v>
      </c>
      <c r="B108" s="248" t="s">
        <v>16</v>
      </c>
      <c r="C108" s="87"/>
      <c r="D108" s="252"/>
      <c r="E108" s="252"/>
      <c r="F108" s="252"/>
      <c r="G108" s="252"/>
      <c r="H108" s="73" t="s">
        <v>434</v>
      </c>
      <c r="I108" s="7" t="s">
        <v>149</v>
      </c>
      <c r="J108" s="6" t="s">
        <v>12</v>
      </c>
      <c r="K108" s="6" t="s">
        <v>451</v>
      </c>
      <c r="L108" s="6" t="s">
        <v>86</v>
      </c>
      <c r="M108" s="50" t="s">
        <v>245</v>
      </c>
      <c r="N108" s="105">
        <v>2916</v>
      </c>
      <c r="O108" s="85" t="s">
        <v>434</v>
      </c>
      <c r="P108" s="89" t="s">
        <v>434</v>
      </c>
      <c r="Q108" s="104">
        <v>2916</v>
      </c>
      <c r="R108" s="51" t="e">
        <f>VLOOKUP(P108,ellenőrzés!H81:H261,1,FALSE)</f>
        <v>#N/A</v>
      </c>
      <c r="S108" s="77" t="s">
        <v>420</v>
      </c>
      <c r="T108" s="51" t="str">
        <f t="shared" si="6"/>
        <v>HU000310F11-S10000000000001024837</v>
      </c>
    </row>
    <row r="109" spans="1:20" ht="16.5" hidden="1" thickBot="1">
      <c r="A109" s="49">
        <f t="shared" si="5"/>
        <v>108</v>
      </c>
      <c r="B109" s="248" t="s">
        <v>16</v>
      </c>
      <c r="C109" s="87"/>
      <c r="D109" s="252"/>
      <c r="E109" s="252"/>
      <c r="F109" s="252"/>
      <c r="G109" s="252"/>
      <c r="H109" s="73" t="s">
        <v>93</v>
      </c>
      <c r="I109" s="7" t="s">
        <v>149</v>
      </c>
      <c r="J109" s="6" t="s">
        <v>12</v>
      </c>
      <c r="K109" s="6" t="s">
        <v>237</v>
      </c>
      <c r="L109" s="6" t="s">
        <v>86</v>
      </c>
      <c r="M109" s="50" t="s">
        <v>238</v>
      </c>
      <c r="N109" s="105">
        <v>996</v>
      </c>
      <c r="O109" s="85" t="s">
        <v>93</v>
      </c>
      <c r="P109" s="89" t="s">
        <v>93</v>
      </c>
      <c r="Q109" s="104">
        <v>996</v>
      </c>
      <c r="R109" s="51" t="str">
        <f>VLOOKUP(P109,ellenőrzés!H81:H262,1,FALSE)</f>
        <v>HU000310F11-S10000000000001569091</v>
      </c>
      <c r="S109" s="77" t="s">
        <v>404</v>
      </c>
      <c r="T109" s="51" t="str">
        <f t="shared" si="6"/>
        <v>HU000310F11-S10000000000001569091</v>
      </c>
    </row>
    <row r="110" spans="1:20" ht="16.5" hidden="1" thickBot="1">
      <c r="A110" s="49">
        <f t="shared" si="5"/>
        <v>109</v>
      </c>
      <c r="B110" s="248" t="s">
        <v>16</v>
      </c>
      <c r="C110" s="87"/>
      <c r="D110" s="252"/>
      <c r="E110" s="252"/>
      <c r="F110" s="252"/>
      <c r="G110" s="252"/>
      <c r="H110" s="73" t="s">
        <v>386</v>
      </c>
      <c r="I110" s="7" t="s">
        <v>149</v>
      </c>
      <c r="J110" s="6" t="s">
        <v>12</v>
      </c>
      <c r="K110" s="6" t="s">
        <v>449</v>
      </c>
      <c r="L110" s="6" t="s">
        <v>86</v>
      </c>
      <c r="M110" s="50" t="s">
        <v>251</v>
      </c>
      <c r="N110" s="105">
        <v>2522</v>
      </c>
      <c r="O110" s="85" t="s">
        <v>386</v>
      </c>
      <c r="P110" s="89" t="s">
        <v>386</v>
      </c>
      <c r="Q110" s="104">
        <v>2522</v>
      </c>
      <c r="R110" s="51" t="e">
        <f>VLOOKUP(P110,ellenőrzés!H81:H263,1,FALSE)</f>
        <v>#N/A</v>
      </c>
      <c r="S110" s="77" t="s">
        <v>406</v>
      </c>
      <c r="T110" s="51" t="str">
        <f t="shared" si="6"/>
        <v>HU000310F11-S10000000000001015566</v>
      </c>
    </row>
    <row r="111" spans="1:20" ht="16.5" hidden="1" thickBot="1">
      <c r="A111" s="49">
        <f t="shared" si="5"/>
        <v>110</v>
      </c>
      <c r="B111" s="248" t="s">
        <v>16</v>
      </c>
      <c r="C111" s="87"/>
      <c r="D111" s="252"/>
      <c r="E111" s="252"/>
      <c r="F111" s="252"/>
      <c r="G111" s="252"/>
      <c r="H111" s="73" t="s">
        <v>413</v>
      </c>
      <c r="I111" s="7" t="s">
        <v>149</v>
      </c>
      <c r="J111" s="6" t="s">
        <v>12</v>
      </c>
      <c r="K111" s="6" t="s">
        <v>452</v>
      </c>
      <c r="L111" s="6" t="s">
        <v>86</v>
      </c>
      <c r="M111" s="50" t="s">
        <v>157</v>
      </c>
      <c r="N111" s="105">
        <v>847</v>
      </c>
      <c r="O111" s="85" t="s">
        <v>413</v>
      </c>
      <c r="P111" s="89" t="s">
        <v>413</v>
      </c>
      <c r="Q111" s="104">
        <v>847</v>
      </c>
      <c r="R111" s="51" t="e">
        <f>VLOOKUP(P111,ellenőrzés!H81:H264,1,FALSE)</f>
        <v>#N/A</v>
      </c>
      <c r="S111" s="77" t="s">
        <v>419</v>
      </c>
      <c r="T111" s="51" t="str">
        <f t="shared" si="6"/>
        <v>HU000310F11-S10000000000001022191</v>
      </c>
    </row>
    <row r="112" spans="1:20" ht="16.5" hidden="1" thickBot="1">
      <c r="A112" s="49">
        <f t="shared" si="5"/>
        <v>111</v>
      </c>
      <c r="B112" s="248" t="s">
        <v>16</v>
      </c>
      <c r="C112" s="87"/>
      <c r="D112" s="252"/>
      <c r="E112" s="252"/>
      <c r="F112" s="252"/>
      <c r="G112" s="252"/>
      <c r="H112" s="73" t="s">
        <v>374</v>
      </c>
      <c r="I112" s="7" t="s">
        <v>149</v>
      </c>
      <c r="J112" s="6" t="s">
        <v>12</v>
      </c>
      <c r="K112" s="6" t="s">
        <v>452</v>
      </c>
      <c r="L112" s="6" t="s">
        <v>86</v>
      </c>
      <c r="M112" s="50" t="s">
        <v>157</v>
      </c>
      <c r="N112" s="105">
        <v>142</v>
      </c>
      <c r="O112" s="85" t="s">
        <v>374</v>
      </c>
      <c r="P112" s="89" t="s">
        <v>374</v>
      </c>
      <c r="Q112" s="104">
        <v>142</v>
      </c>
      <c r="R112" s="51" t="e">
        <f>VLOOKUP(P112,ellenőrzés!H81:H265,1,FALSE)</f>
        <v>#N/A</v>
      </c>
      <c r="S112" s="77" t="s">
        <v>453</v>
      </c>
      <c r="T112" s="51" t="str">
        <f t="shared" si="6"/>
        <v>HU000310F11-S10000000000001012141</v>
      </c>
    </row>
    <row r="113" spans="1:20" ht="16.5" hidden="1" thickBot="1">
      <c r="A113" s="49">
        <f t="shared" si="5"/>
        <v>112</v>
      </c>
      <c r="B113" s="248" t="s">
        <v>16</v>
      </c>
      <c r="C113" s="87"/>
      <c r="D113" s="252"/>
      <c r="E113" s="252"/>
      <c r="F113" s="252"/>
      <c r="G113" s="252"/>
      <c r="H113" s="73" t="s">
        <v>141</v>
      </c>
      <c r="I113" s="7" t="s">
        <v>149</v>
      </c>
      <c r="J113" s="6" t="s">
        <v>12</v>
      </c>
      <c r="K113" s="6" t="s">
        <v>158</v>
      </c>
      <c r="L113" s="6" t="s">
        <v>90</v>
      </c>
      <c r="M113" s="50" t="s">
        <v>151</v>
      </c>
      <c r="N113" s="105">
        <v>7</v>
      </c>
      <c r="O113" s="85" t="s">
        <v>141</v>
      </c>
      <c r="P113" s="89" t="s">
        <v>141</v>
      </c>
      <c r="Q113" s="104">
        <v>7</v>
      </c>
      <c r="R113" s="51" t="str">
        <f>VLOOKUP(P113,ellenőrzés!H82:H266,1,FALSE)</f>
        <v>HU000310F11-S10000000000001010664</v>
      </c>
      <c r="S113" s="77" t="s">
        <v>120</v>
      </c>
      <c r="T113" s="51" t="str">
        <f t="shared" si="6"/>
        <v>HU000310F11-S10000000000001010664</v>
      </c>
    </row>
    <row r="114" spans="1:20" ht="16.5" hidden="1" thickBot="1">
      <c r="A114" s="49">
        <f t="shared" si="5"/>
        <v>113</v>
      </c>
      <c r="B114" s="248" t="s">
        <v>16</v>
      </c>
      <c r="C114" s="87"/>
      <c r="D114" s="252"/>
      <c r="E114" s="252"/>
      <c r="F114" s="252"/>
      <c r="G114" s="252"/>
      <c r="H114" s="73" t="s">
        <v>101</v>
      </c>
      <c r="I114" s="7" t="s">
        <v>149</v>
      </c>
      <c r="J114" s="6" t="s">
        <v>12</v>
      </c>
      <c r="K114" s="6" t="s">
        <v>244</v>
      </c>
      <c r="L114" s="6" t="s">
        <v>86</v>
      </c>
      <c r="M114" s="50" t="s">
        <v>245</v>
      </c>
      <c r="N114" s="105">
        <v>3461</v>
      </c>
      <c r="O114" s="85" t="s">
        <v>101</v>
      </c>
      <c r="P114" s="89" t="s">
        <v>101</v>
      </c>
      <c r="Q114" s="104">
        <v>3461</v>
      </c>
      <c r="R114" s="51" t="str">
        <f>VLOOKUP(P114,ellenőrzés!H83:H267,1,FALSE)</f>
        <v>HU000310F11-S10000000000001796961</v>
      </c>
      <c r="S114" s="77" t="s">
        <v>454</v>
      </c>
      <c r="T114" s="51" t="str">
        <f t="shared" si="6"/>
        <v>HU000310F11-S10000000000001796961</v>
      </c>
    </row>
    <row r="115" spans="1:20" ht="16.5" hidden="1" thickBot="1">
      <c r="A115" s="49">
        <f t="shared" si="5"/>
        <v>114</v>
      </c>
      <c r="B115" s="248" t="s">
        <v>16</v>
      </c>
      <c r="C115" s="87"/>
      <c r="D115" s="252"/>
      <c r="E115" s="252"/>
      <c r="F115" s="252"/>
      <c r="G115" s="252"/>
      <c r="H115" s="73" t="s">
        <v>417</v>
      </c>
      <c r="I115" s="7">
        <v>6800</v>
      </c>
      <c r="J115" s="6" t="s">
        <v>12</v>
      </c>
      <c r="K115" s="6" t="s">
        <v>455</v>
      </c>
      <c r="L115" s="6" t="s">
        <v>86</v>
      </c>
      <c r="M115" s="50" t="s">
        <v>456</v>
      </c>
      <c r="N115" s="105">
        <v>29986</v>
      </c>
      <c r="O115" s="85" t="s">
        <v>417</v>
      </c>
      <c r="P115" s="89" t="s">
        <v>417</v>
      </c>
      <c r="Q115" s="104">
        <v>29986</v>
      </c>
      <c r="R115" s="51" t="e">
        <f>VLOOKUP(P115,ellenőrzés!H84:H268,1,FALSE)</f>
        <v>#N/A</v>
      </c>
      <c r="S115" s="77" t="s">
        <v>62</v>
      </c>
      <c r="T115" s="51" t="str">
        <f t="shared" si="6"/>
        <v>HU000310F11-S10000000000001022789</v>
      </c>
    </row>
    <row r="116" spans="1:20" ht="16.5" hidden="1" thickBot="1">
      <c r="A116" s="49">
        <f t="shared" si="5"/>
        <v>115</v>
      </c>
      <c r="B116" s="248" t="s">
        <v>16</v>
      </c>
      <c r="C116" s="87"/>
      <c r="D116" s="252"/>
      <c r="E116" s="252"/>
      <c r="F116" s="252"/>
      <c r="G116" s="252"/>
      <c r="H116" s="73" t="s">
        <v>109</v>
      </c>
      <c r="I116" s="7" t="s">
        <v>149</v>
      </c>
      <c r="J116" s="6" t="s">
        <v>12</v>
      </c>
      <c r="K116" s="6" t="s">
        <v>13</v>
      </c>
      <c r="L116" s="6" t="s">
        <v>14</v>
      </c>
      <c r="M116" s="50" t="s">
        <v>151</v>
      </c>
      <c r="N116" s="105">
        <v>518</v>
      </c>
      <c r="O116" s="85" t="s">
        <v>109</v>
      </c>
      <c r="P116" s="89" t="s">
        <v>109</v>
      </c>
      <c r="Q116" s="104">
        <v>518</v>
      </c>
      <c r="R116" s="51" t="e">
        <f>VLOOKUP(P116,ellenőrzés!H85:H269,1,FALSE)</f>
        <v>#N/A</v>
      </c>
      <c r="S116" s="77" t="s">
        <v>393</v>
      </c>
      <c r="T116" s="51" t="str">
        <f t="shared" si="6"/>
        <v>HU000310F11-S10000000000001025387</v>
      </c>
    </row>
    <row r="117" spans="1:20" ht="16.5" hidden="1" thickBot="1">
      <c r="A117" s="49">
        <f t="shared" si="5"/>
        <v>116</v>
      </c>
      <c r="B117" s="248" t="s">
        <v>16</v>
      </c>
      <c r="C117" s="87"/>
      <c r="D117" s="252"/>
      <c r="E117" s="252"/>
      <c r="F117" s="252"/>
      <c r="G117" s="252"/>
      <c r="H117" s="73" t="s">
        <v>387</v>
      </c>
      <c r="I117" s="7" t="s">
        <v>149</v>
      </c>
      <c r="J117" s="6" t="s">
        <v>12</v>
      </c>
      <c r="K117" s="6" t="s">
        <v>127</v>
      </c>
      <c r="L117" s="6" t="s">
        <v>14</v>
      </c>
      <c r="M117" s="50" t="s">
        <v>151</v>
      </c>
      <c r="N117" s="105">
        <v>5986</v>
      </c>
      <c r="O117" s="85" t="s">
        <v>387</v>
      </c>
      <c r="P117" s="89" t="s">
        <v>387</v>
      </c>
      <c r="Q117" s="104">
        <v>5986</v>
      </c>
      <c r="R117" s="51" t="e">
        <f>VLOOKUP(P117,ellenőrzés!H86:H270,1,FALSE)</f>
        <v>#N/A</v>
      </c>
      <c r="S117" s="77" t="s">
        <v>73</v>
      </c>
      <c r="T117" s="51" t="str">
        <f t="shared" si="6"/>
        <v>HU000310F11-S10000000000001015737</v>
      </c>
    </row>
    <row r="118" spans="1:20" ht="16.5" hidden="1" thickBot="1">
      <c r="A118" s="49">
        <f t="shared" si="5"/>
        <v>117</v>
      </c>
      <c r="B118" s="248" t="s">
        <v>16</v>
      </c>
      <c r="C118" s="87"/>
      <c r="D118" s="252"/>
      <c r="E118" s="252"/>
      <c r="F118" s="252"/>
      <c r="G118" s="252"/>
      <c r="H118" s="73" t="s">
        <v>112</v>
      </c>
      <c r="I118" s="7">
        <v>6800</v>
      </c>
      <c r="J118" s="6" t="s">
        <v>12</v>
      </c>
      <c r="K118" s="6" t="s">
        <v>252</v>
      </c>
      <c r="L118" s="6" t="s">
        <v>90</v>
      </c>
      <c r="M118" s="50" t="s">
        <v>243</v>
      </c>
      <c r="N118" s="105">
        <v>122</v>
      </c>
      <c r="O118" s="85" t="s">
        <v>112</v>
      </c>
      <c r="P118" s="89" t="s">
        <v>112</v>
      </c>
      <c r="Q118" s="104">
        <v>122</v>
      </c>
      <c r="R118" s="51" t="e">
        <f>VLOOKUP(P118,ellenőrzés!H87:H271,1,FALSE)</f>
        <v>#N/A</v>
      </c>
      <c r="S118" s="77" t="s">
        <v>76</v>
      </c>
      <c r="T118" s="51" t="str">
        <f t="shared" si="6"/>
        <v>HU000310F11-S10000000000001017386</v>
      </c>
    </row>
    <row r="119" spans="1:20" ht="16.5" hidden="1" thickBot="1">
      <c r="A119" s="49">
        <f t="shared" si="5"/>
        <v>118</v>
      </c>
      <c r="B119" s="248" t="s">
        <v>16</v>
      </c>
      <c r="C119" s="87"/>
      <c r="D119" s="252"/>
      <c r="E119" s="252"/>
      <c r="F119" s="252"/>
      <c r="G119" s="252"/>
      <c r="H119" s="73" t="s">
        <v>454</v>
      </c>
      <c r="I119" s="7">
        <v>6800</v>
      </c>
      <c r="J119" s="6" t="s">
        <v>12</v>
      </c>
      <c r="K119" s="6" t="s">
        <v>457</v>
      </c>
      <c r="L119" s="6" t="s">
        <v>86</v>
      </c>
      <c r="M119" s="50">
        <v>7</v>
      </c>
      <c r="N119" s="105">
        <v>51</v>
      </c>
      <c r="O119" s="85" t="s">
        <v>454</v>
      </c>
      <c r="P119" s="89" t="s">
        <v>454</v>
      </c>
      <c r="Q119" s="104">
        <v>51</v>
      </c>
      <c r="R119" s="51" t="e">
        <f>VLOOKUP(P119,ellenőrzés!H88:H272,1,FALSE)</f>
        <v>#N/A</v>
      </c>
      <c r="S119" s="77" t="s">
        <v>30</v>
      </c>
      <c r="T119" s="51" t="str">
        <f t="shared" si="6"/>
        <v>HU000310F11-S10000000000001410581</v>
      </c>
    </row>
    <row r="120" spans="1:20" ht="16.5" hidden="1" thickBot="1">
      <c r="A120" s="49">
        <f t="shared" si="5"/>
        <v>119</v>
      </c>
      <c r="B120" s="248" t="s">
        <v>16</v>
      </c>
      <c r="C120" s="87"/>
      <c r="D120" s="252"/>
      <c r="E120" s="252"/>
      <c r="F120" s="252"/>
      <c r="G120" s="252"/>
      <c r="H120" s="73" t="s">
        <v>113</v>
      </c>
      <c r="I120" s="7">
        <v>6800</v>
      </c>
      <c r="J120" s="6" t="s">
        <v>12</v>
      </c>
      <c r="K120" s="6" t="s">
        <v>458</v>
      </c>
      <c r="L120" s="6"/>
      <c r="M120" s="50"/>
      <c r="N120" s="105">
        <v>2580</v>
      </c>
      <c r="O120" s="85" t="s">
        <v>113</v>
      </c>
      <c r="P120" s="89" t="s">
        <v>113</v>
      </c>
      <c r="Q120" s="104">
        <v>2580</v>
      </c>
      <c r="R120" s="51" t="e">
        <f>VLOOKUP(P120,ellenőrzés!H89:H273,1,FALSE)</f>
        <v>#N/A</v>
      </c>
      <c r="S120" s="77" t="s">
        <v>122</v>
      </c>
      <c r="T120" s="51" t="str">
        <f t="shared" si="6"/>
        <v>HU000310F11-S10000000000001025571</v>
      </c>
    </row>
    <row r="121" spans="1:20" ht="16.5" hidden="1" thickBot="1">
      <c r="A121" s="49">
        <f t="shared" si="5"/>
        <v>120</v>
      </c>
      <c r="B121" s="248" t="s">
        <v>16</v>
      </c>
      <c r="C121" s="87"/>
      <c r="D121" s="252"/>
      <c r="E121" s="252"/>
      <c r="F121" s="252"/>
      <c r="G121" s="252"/>
      <c r="H121" s="73" t="s">
        <v>391</v>
      </c>
      <c r="I121" s="7">
        <v>6800</v>
      </c>
      <c r="J121" s="6" t="s">
        <v>12</v>
      </c>
      <c r="K121" s="6" t="s">
        <v>459</v>
      </c>
      <c r="L121" s="6" t="s">
        <v>86</v>
      </c>
      <c r="M121" s="50">
        <v>22</v>
      </c>
      <c r="N121" s="105">
        <v>50</v>
      </c>
      <c r="O121" s="85" t="s">
        <v>391</v>
      </c>
      <c r="P121" s="89" t="s">
        <v>391</v>
      </c>
      <c r="Q121" s="104">
        <v>50</v>
      </c>
      <c r="R121" s="51" t="e">
        <f>VLOOKUP(P121,ellenőrzés!H90:H274,1,FALSE)</f>
        <v>#N/A</v>
      </c>
      <c r="S121" s="77" t="s">
        <v>93</v>
      </c>
      <c r="T121" s="51" t="str">
        <f t="shared" si="6"/>
        <v>HU000310F11-S10000000000001017260</v>
      </c>
    </row>
    <row r="122" spans="1:20" ht="16.5" hidden="1" thickBot="1">
      <c r="A122" s="49">
        <f t="shared" si="5"/>
        <v>121</v>
      </c>
      <c r="B122" s="248" t="s">
        <v>16</v>
      </c>
      <c r="C122" s="87"/>
      <c r="D122" s="252"/>
      <c r="E122" s="252"/>
      <c r="F122" s="252"/>
      <c r="G122" s="252"/>
      <c r="H122" s="73" t="s">
        <v>30</v>
      </c>
      <c r="I122" s="7">
        <v>6800</v>
      </c>
      <c r="J122" s="6" t="s">
        <v>12</v>
      </c>
      <c r="K122" s="6" t="s">
        <v>161</v>
      </c>
      <c r="L122" s="6" t="s">
        <v>86</v>
      </c>
      <c r="M122" s="50">
        <v>28</v>
      </c>
      <c r="N122" s="105">
        <v>469</v>
      </c>
      <c r="O122" s="85" t="s">
        <v>30</v>
      </c>
      <c r="P122" s="89" t="s">
        <v>30</v>
      </c>
      <c r="Q122" s="104">
        <v>469</v>
      </c>
      <c r="R122" s="51" t="e">
        <f>VLOOKUP(P122,ellenőrzés!H91:H275,1,FALSE)</f>
        <v>#N/A</v>
      </c>
      <c r="S122" s="77" t="s">
        <v>389</v>
      </c>
      <c r="T122" s="51" t="str">
        <f t="shared" si="6"/>
        <v>HU000310F11-S10000000000001529066</v>
      </c>
    </row>
    <row r="123" spans="1:20" ht="16.5" hidden="1" thickBot="1">
      <c r="A123" s="49">
        <f t="shared" si="5"/>
        <v>122</v>
      </c>
      <c r="B123" s="248" t="s">
        <v>16</v>
      </c>
      <c r="C123" s="87"/>
      <c r="D123" s="252"/>
      <c r="E123" s="252"/>
      <c r="F123" s="252"/>
      <c r="G123" s="252"/>
      <c r="H123" s="73" t="s">
        <v>114</v>
      </c>
      <c r="I123" s="7">
        <v>6800</v>
      </c>
      <c r="J123" s="6" t="s">
        <v>12</v>
      </c>
      <c r="K123" s="6" t="s">
        <v>254</v>
      </c>
      <c r="L123" s="6" t="s">
        <v>86</v>
      </c>
      <c r="M123" s="50">
        <v>10</v>
      </c>
      <c r="N123" s="105">
        <v>1761</v>
      </c>
      <c r="O123" s="85" t="s">
        <v>114</v>
      </c>
      <c r="P123" s="89" t="s">
        <v>114</v>
      </c>
      <c r="Q123" s="104">
        <v>1761</v>
      </c>
      <c r="R123" s="51" t="str">
        <f>VLOOKUP(P123,ellenőrzés!H92:H276,1,FALSE)</f>
        <v>HU000310F11-S10000000000001797080</v>
      </c>
      <c r="S123" s="77" t="s">
        <v>67</v>
      </c>
      <c r="T123" s="51" t="str">
        <f t="shared" si="6"/>
        <v>HU000310F11-S10000000000001797080</v>
      </c>
    </row>
    <row r="124" spans="1:20" ht="16.5" hidden="1" thickBot="1">
      <c r="A124" s="49">
        <f t="shared" si="5"/>
        <v>123</v>
      </c>
      <c r="B124" s="248" t="s">
        <v>16</v>
      </c>
      <c r="C124" s="87"/>
      <c r="D124" s="252"/>
      <c r="E124" s="252"/>
      <c r="F124" s="252"/>
      <c r="G124" s="252"/>
      <c r="H124" s="73" t="s">
        <v>115</v>
      </c>
      <c r="I124" s="7">
        <v>6800</v>
      </c>
      <c r="J124" s="6" t="s">
        <v>12</v>
      </c>
      <c r="K124" s="6" t="s">
        <v>255</v>
      </c>
      <c r="L124" s="6" t="s">
        <v>86</v>
      </c>
      <c r="M124" s="50">
        <v>10</v>
      </c>
      <c r="N124" s="105">
        <v>1320</v>
      </c>
      <c r="O124" s="85" t="s">
        <v>115</v>
      </c>
      <c r="P124" s="89" t="s">
        <v>115</v>
      </c>
      <c r="Q124" s="104">
        <v>1320</v>
      </c>
      <c r="R124" s="51" t="str">
        <f>VLOOKUP(P124,ellenőrzés!H93:H277,1,FALSE)</f>
        <v>HU000310F11-S10000000000001797082</v>
      </c>
      <c r="S124" s="77" t="s">
        <v>125</v>
      </c>
      <c r="T124" s="51" t="str">
        <f t="shared" si="6"/>
        <v>HU000310F11-S10000000000001797082</v>
      </c>
    </row>
    <row r="125" spans="1:20" ht="16.5" hidden="1" thickBot="1">
      <c r="A125" s="49">
        <f t="shared" si="5"/>
        <v>124</v>
      </c>
      <c r="B125" s="248" t="s">
        <v>16</v>
      </c>
      <c r="C125" s="87"/>
      <c r="D125" s="252"/>
      <c r="E125" s="252"/>
      <c r="F125" s="252"/>
      <c r="G125" s="252"/>
      <c r="H125" s="73" t="s">
        <v>116</v>
      </c>
      <c r="I125" s="7">
        <v>6800</v>
      </c>
      <c r="J125" s="6" t="s">
        <v>12</v>
      </c>
      <c r="K125" s="6" t="s">
        <v>254</v>
      </c>
      <c r="L125" s="6" t="s">
        <v>86</v>
      </c>
      <c r="M125" s="50">
        <v>10</v>
      </c>
      <c r="N125" s="105">
        <v>1745</v>
      </c>
      <c r="O125" s="85" t="s">
        <v>116</v>
      </c>
      <c r="P125" s="89" t="s">
        <v>116</v>
      </c>
      <c r="Q125" s="104">
        <v>1745</v>
      </c>
      <c r="R125" s="51" t="str">
        <f>VLOOKUP(P125,ellenőrzés!H94:H278,1,FALSE)</f>
        <v>HU000310F11-S10000000000001797081</v>
      </c>
      <c r="S125" s="77" t="s">
        <v>460</v>
      </c>
      <c r="T125" s="51" t="str">
        <f t="shared" si="6"/>
        <v>HU000310F11-S10000000000001797081</v>
      </c>
    </row>
    <row r="126" spans="1:20" ht="16.5" hidden="1" thickBot="1">
      <c r="A126" s="49">
        <f t="shared" si="5"/>
        <v>125</v>
      </c>
      <c r="B126" s="248" t="s">
        <v>16</v>
      </c>
      <c r="C126" s="87"/>
      <c r="D126" s="252"/>
      <c r="E126" s="252"/>
      <c r="F126" s="252"/>
      <c r="G126" s="252"/>
      <c r="H126" s="73" t="s">
        <v>453</v>
      </c>
      <c r="I126" s="7">
        <v>6800</v>
      </c>
      <c r="J126" s="6" t="s">
        <v>12</v>
      </c>
      <c r="K126" s="6" t="s">
        <v>461</v>
      </c>
      <c r="L126" s="6" t="s">
        <v>86</v>
      </c>
      <c r="M126" s="50">
        <v>7</v>
      </c>
      <c r="N126" s="105">
        <v>0</v>
      </c>
      <c r="O126" s="85" t="s">
        <v>453</v>
      </c>
      <c r="P126" s="89" t="s">
        <v>453</v>
      </c>
      <c r="Q126" s="104">
        <v>0</v>
      </c>
      <c r="R126" s="51" t="e">
        <f>VLOOKUP(P126,ellenőrzés!H94:H279,1,FALSE)</f>
        <v>#N/A</v>
      </c>
      <c r="S126" s="77" t="s">
        <v>68</v>
      </c>
      <c r="T126" s="51" t="str">
        <f t="shared" si="6"/>
        <v>HU000310F11-S10000000000001221595</v>
      </c>
    </row>
    <row r="127" spans="1:20" ht="16.5" hidden="1" thickBot="1">
      <c r="A127" s="49">
        <f t="shared" si="5"/>
        <v>126</v>
      </c>
      <c r="B127" s="248" t="s">
        <v>16</v>
      </c>
      <c r="C127" s="87"/>
      <c r="D127" s="252"/>
      <c r="E127" s="252"/>
      <c r="F127" s="252"/>
      <c r="G127" s="252"/>
      <c r="H127" s="73" t="s">
        <v>117</v>
      </c>
      <c r="I127" s="7">
        <v>6800</v>
      </c>
      <c r="J127" s="6" t="s">
        <v>12</v>
      </c>
      <c r="K127" s="6" t="s">
        <v>256</v>
      </c>
      <c r="L127" s="6" t="s">
        <v>86</v>
      </c>
      <c r="M127" s="50"/>
      <c r="N127" s="105">
        <v>1502</v>
      </c>
      <c r="O127" s="85" t="s">
        <v>117</v>
      </c>
      <c r="P127" s="89" t="s">
        <v>117</v>
      </c>
      <c r="Q127" s="104">
        <v>1502</v>
      </c>
      <c r="R127" s="51" t="e">
        <f>VLOOKUP(P127,ellenőrzés!H95:H280,1,FALSE)</f>
        <v>#N/A</v>
      </c>
      <c r="S127" s="77" t="s">
        <v>66</v>
      </c>
      <c r="T127" s="51" t="str">
        <f t="shared" si="6"/>
        <v>HU000310F11-S10000000000001017042</v>
      </c>
    </row>
    <row r="128" spans="1:20" ht="16.5" hidden="1" thickBot="1">
      <c r="A128" s="49">
        <f t="shared" si="5"/>
        <v>127</v>
      </c>
      <c r="B128" s="248" t="s">
        <v>16</v>
      </c>
      <c r="C128" s="87"/>
      <c r="D128" s="252"/>
      <c r="E128" s="252"/>
      <c r="F128" s="252"/>
      <c r="G128" s="252"/>
      <c r="H128" s="73" t="s">
        <v>118</v>
      </c>
      <c r="I128" s="7">
        <v>6800</v>
      </c>
      <c r="J128" s="6" t="s">
        <v>12</v>
      </c>
      <c r="K128" s="6" t="s">
        <v>154</v>
      </c>
      <c r="L128" s="6" t="s">
        <v>86</v>
      </c>
      <c r="M128" s="50" t="s">
        <v>257</v>
      </c>
      <c r="N128" s="105">
        <v>1828</v>
      </c>
      <c r="O128" s="85" t="s">
        <v>118</v>
      </c>
      <c r="P128" s="89" t="s">
        <v>118</v>
      </c>
      <c r="Q128" s="104">
        <v>1828</v>
      </c>
      <c r="R128" s="51" t="str">
        <f>VLOOKUP(P128,ellenőrzés!H96:H281,1,FALSE)</f>
        <v>HU000310F11-S10000000000001794914</v>
      </c>
      <c r="S128" s="77" t="s">
        <v>448</v>
      </c>
      <c r="T128" s="51" t="str">
        <f t="shared" si="6"/>
        <v>HU000310F11-S10000000000001794914</v>
      </c>
    </row>
    <row r="129" spans="1:20" ht="16.5" hidden="1" thickBot="1">
      <c r="A129" s="49">
        <f t="shared" si="5"/>
        <v>128</v>
      </c>
      <c r="B129" s="248" t="s">
        <v>16</v>
      </c>
      <c r="C129" s="87"/>
      <c r="D129" s="252"/>
      <c r="E129" s="252"/>
      <c r="F129" s="252"/>
      <c r="G129" s="252"/>
      <c r="H129" s="73" t="s">
        <v>119</v>
      </c>
      <c r="I129" s="7">
        <v>6800</v>
      </c>
      <c r="J129" s="6" t="s">
        <v>12</v>
      </c>
      <c r="K129" s="6" t="s">
        <v>319</v>
      </c>
      <c r="L129" s="6"/>
      <c r="M129" s="50"/>
      <c r="N129" s="105">
        <v>3438</v>
      </c>
      <c r="O129" s="85" t="s">
        <v>119</v>
      </c>
      <c r="P129" s="89" t="s">
        <v>119</v>
      </c>
      <c r="Q129" s="104">
        <v>3438</v>
      </c>
      <c r="R129" s="51" t="str">
        <f>VLOOKUP(P129,ellenőrzés!H96:H282,1,FALSE)</f>
        <v>HU000310F11-S10000000000001807972</v>
      </c>
      <c r="S129" s="77" t="s">
        <v>79</v>
      </c>
      <c r="T129" s="51" t="str">
        <f t="shared" si="6"/>
        <v>HU000310F11-S10000000000001807972</v>
      </c>
    </row>
    <row r="130" spans="1:20" ht="16.5" hidden="1" thickBot="1">
      <c r="A130" s="49">
        <f t="shared" si="5"/>
        <v>129</v>
      </c>
      <c r="B130" s="248" t="s">
        <v>16</v>
      </c>
      <c r="C130" s="87"/>
      <c r="D130" s="252"/>
      <c r="E130" s="252"/>
      <c r="F130" s="252"/>
      <c r="G130" s="252"/>
      <c r="H130" s="73" t="s">
        <v>120</v>
      </c>
      <c r="I130" s="7">
        <v>6800</v>
      </c>
      <c r="J130" s="6" t="s">
        <v>12</v>
      </c>
      <c r="K130" s="6" t="s">
        <v>256</v>
      </c>
      <c r="L130" s="6" t="s">
        <v>86</v>
      </c>
      <c r="M130" s="50">
        <v>11</v>
      </c>
      <c r="N130" s="105">
        <v>0</v>
      </c>
      <c r="O130" s="85" t="s">
        <v>120</v>
      </c>
      <c r="P130" s="89" t="s">
        <v>120</v>
      </c>
      <c r="Q130" s="104">
        <v>0</v>
      </c>
      <c r="R130" s="51" t="e">
        <f>VLOOKUP(P130,ellenőrzés!H97:H283,1,FALSE)</f>
        <v>#N/A</v>
      </c>
      <c r="S130" s="77" t="s">
        <v>382</v>
      </c>
      <c r="T130" s="51" t="str">
        <f t="shared" ref="T130:T161" si="7">VLOOKUP(O130,S:S,1,FALSE)</f>
        <v>HU000310F11-S10000000000001311714</v>
      </c>
    </row>
    <row r="131" spans="1:20" ht="16.5" hidden="1" thickBot="1">
      <c r="A131" s="49">
        <f t="shared" si="5"/>
        <v>130</v>
      </c>
      <c r="B131" s="248" t="s">
        <v>16</v>
      </c>
      <c r="C131" s="87"/>
      <c r="D131" s="252"/>
      <c r="E131" s="252"/>
      <c r="F131" s="252"/>
      <c r="G131" s="252"/>
      <c r="H131" s="73" t="s">
        <v>384</v>
      </c>
      <c r="I131" s="7">
        <v>6800</v>
      </c>
      <c r="J131" s="6" t="s">
        <v>12</v>
      </c>
      <c r="K131" s="6" t="s">
        <v>462</v>
      </c>
      <c r="L131" s="6"/>
      <c r="M131" s="50"/>
      <c r="N131" s="105">
        <v>215</v>
      </c>
      <c r="O131" s="85" t="s">
        <v>384</v>
      </c>
      <c r="P131" s="89" t="s">
        <v>384</v>
      </c>
      <c r="Q131" s="104">
        <v>215</v>
      </c>
      <c r="R131" s="51" t="e">
        <f>VLOOKUP(P131,ellenőrzés!H98:H284,1,FALSE)</f>
        <v>#N/A</v>
      </c>
      <c r="S131" s="77" t="s">
        <v>50</v>
      </c>
      <c r="T131" s="51" t="str">
        <f t="shared" si="7"/>
        <v>HU000310F11-S10000000000001015134</v>
      </c>
    </row>
    <row r="132" spans="1:20" ht="16.5" hidden="1" thickBot="1">
      <c r="A132" s="49">
        <f t="shared" si="5"/>
        <v>131</v>
      </c>
      <c r="B132" s="248" t="s">
        <v>16</v>
      </c>
      <c r="C132" s="87"/>
      <c r="D132" s="252"/>
      <c r="E132" s="252"/>
      <c r="F132" s="252"/>
      <c r="G132" s="252"/>
      <c r="H132" s="73" t="s">
        <v>463</v>
      </c>
      <c r="I132" s="7">
        <v>6800</v>
      </c>
      <c r="J132" s="6" t="s">
        <v>12</v>
      </c>
      <c r="K132" s="6" t="s">
        <v>254</v>
      </c>
      <c r="L132" s="6" t="s">
        <v>86</v>
      </c>
      <c r="M132" s="50" t="s">
        <v>464</v>
      </c>
      <c r="N132" s="105">
        <v>2524</v>
      </c>
      <c r="O132" s="85" t="s">
        <v>463</v>
      </c>
      <c r="P132" s="89" t="s">
        <v>463</v>
      </c>
      <c r="Q132" s="104">
        <v>2524</v>
      </c>
      <c r="R132" s="51" t="e">
        <f>VLOOKUP(P132,ellenőrzés!H99:H285,1,FALSE)</f>
        <v>#N/A</v>
      </c>
      <c r="S132" s="77" t="s">
        <v>364</v>
      </c>
      <c r="T132" s="51" t="str">
        <f t="shared" si="7"/>
        <v>HU000310F11-S10000000000001797220</v>
      </c>
    </row>
    <row r="133" spans="1:20" ht="16.5" hidden="1" thickBot="1">
      <c r="A133" s="49">
        <f>A132+1</f>
        <v>132</v>
      </c>
      <c r="B133" s="248" t="s">
        <v>16</v>
      </c>
      <c r="C133" s="87"/>
      <c r="D133" s="252"/>
      <c r="E133" s="252"/>
      <c r="F133" s="252"/>
      <c r="G133" s="252"/>
      <c r="H133" s="73" t="s">
        <v>121</v>
      </c>
      <c r="I133" s="7">
        <v>6800</v>
      </c>
      <c r="J133" s="6" t="s">
        <v>12</v>
      </c>
      <c r="K133" s="6" t="s">
        <v>320</v>
      </c>
      <c r="L133" s="6"/>
      <c r="M133" s="50"/>
      <c r="N133" s="105">
        <v>480</v>
      </c>
      <c r="O133" s="85" t="s">
        <v>121</v>
      </c>
      <c r="P133" s="89" t="s">
        <v>121</v>
      </c>
      <c r="Q133" s="104">
        <v>480</v>
      </c>
      <c r="R133" s="51" t="e">
        <f>VLOOKUP(P133,ellenőrzés!H100:H286,1,FALSE)</f>
        <v>#N/A</v>
      </c>
      <c r="S133" s="77" t="s">
        <v>37</v>
      </c>
      <c r="T133" s="51" t="str">
        <f t="shared" si="7"/>
        <v>HU000310F11-S10000000000001012108</v>
      </c>
    </row>
    <row r="134" spans="1:20" ht="16.5" hidden="1" thickBot="1">
      <c r="A134" s="49">
        <f>A133+1</f>
        <v>133</v>
      </c>
      <c r="B134" s="248" t="s">
        <v>16</v>
      </c>
      <c r="C134" s="87"/>
      <c r="D134" s="252"/>
      <c r="E134" s="252"/>
      <c r="F134" s="252"/>
      <c r="G134" s="252"/>
      <c r="H134" s="73" t="s">
        <v>122</v>
      </c>
      <c r="I134" s="7">
        <v>6800</v>
      </c>
      <c r="J134" s="6" t="s">
        <v>12</v>
      </c>
      <c r="K134" s="6" t="s">
        <v>261</v>
      </c>
      <c r="L134" s="6" t="s">
        <v>86</v>
      </c>
      <c r="M134" s="50">
        <v>2</v>
      </c>
      <c r="N134" s="105">
        <v>0</v>
      </c>
      <c r="O134" s="85" t="s">
        <v>122</v>
      </c>
      <c r="P134" s="89" t="s">
        <v>122</v>
      </c>
      <c r="Q134" s="104">
        <v>0</v>
      </c>
      <c r="R134" s="51" t="e">
        <f>VLOOKUP(P134,ellenőrzés!H101:H287,1,FALSE)</f>
        <v>#N/A</v>
      </c>
      <c r="S134" s="82" t="s">
        <v>465</v>
      </c>
      <c r="T134" s="51" t="str">
        <f t="shared" si="7"/>
        <v>HU000310F11-S10000000000001569052</v>
      </c>
    </row>
    <row r="135" spans="1:20" ht="16.5" hidden="1" thickBot="1">
      <c r="A135" s="49">
        <f>A134+1</f>
        <v>134</v>
      </c>
      <c r="B135" s="248" t="s">
        <v>16</v>
      </c>
      <c r="C135" s="87"/>
      <c r="D135" s="252"/>
      <c r="E135" s="252"/>
      <c r="F135" s="252"/>
      <c r="G135" s="252"/>
      <c r="H135" s="73" t="s">
        <v>123</v>
      </c>
      <c r="I135" s="7">
        <v>6800</v>
      </c>
      <c r="J135" s="6" t="s">
        <v>12</v>
      </c>
      <c r="K135" s="6" t="s">
        <v>262</v>
      </c>
      <c r="L135" s="6" t="s">
        <v>14</v>
      </c>
      <c r="M135" s="50"/>
      <c r="N135" s="105">
        <v>4185</v>
      </c>
      <c r="O135" s="85" t="s">
        <v>123</v>
      </c>
      <c r="P135" s="89" t="s">
        <v>123</v>
      </c>
      <c r="Q135" s="104">
        <v>4185</v>
      </c>
      <c r="R135" s="51" t="str">
        <f>VLOOKUP(P135,ellenőrzés!H101:H288,1,FALSE)</f>
        <v>HU000310F11-S10000000000001812665</v>
      </c>
      <c r="S135" s="77" t="s">
        <v>74</v>
      </c>
      <c r="T135" s="51" t="str">
        <f t="shared" si="7"/>
        <v>HU000310F11-S10000000000001812665</v>
      </c>
    </row>
    <row r="136" spans="1:20" ht="16.5" hidden="1" thickBot="1">
      <c r="A136" s="49">
        <f>A135+1</f>
        <v>135</v>
      </c>
      <c r="B136" s="248" t="s">
        <v>16</v>
      </c>
      <c r="C136" s="87"/>
      <c r="D136" s="252"/>
      <c r="E136" s="252"/>
      <c r="F136" s="252"/>
      <c r="G136" s="252"/>
      <c r="H136" s="73" t="s">
        <v>124</v>
      </c>
      <c r="I136" s="7">
        <v>6800</v>
      </c>
      <c r="J136" s="6" t="s">
        <v>12</v>
      </c>
      <c r="K136" s="6" t="s">
        <v>156</v>
      </c>
      <c r="L136" s="6" t="s">
        <v>86</v>
      </c>
      <c r="M136" s="50">
        <v>4</v>
      </c>
      <c r="N136" s="105">
        <v>11414</v>
      </c>
      <c r="O136" s="85" t="s">
        <v>124</v>
      </c>
      <c r="P136" s="89" t="s">
        <v>124</v>
      </c>
      <c r="Q136" s="104">
        <v>11414</v>
      </c>
      <c r="R136" s="51" t="str">
        <f>VLOOKUP(P136,ellenőrzés!H102:H289,1,FALSE)</f>
        <v>HU000310F11-S10000000000001812702</v>
      </c>
      <c r="S136" s="77" t="s">
        <v>353</v>
      </c>
      <c r="T136" s="51" t="str">
        <f t="shared" si="7"/>
        <v>HU000310F11-S10000000000001812702</v>
      </c>
    </row>
    <row r="137" spans="1:20" ht="16.5" hidden="1" thickBot="1">
      <c r="A137" s="49">
        <f>A136+1</f>
        <v>136</v>
      </c>
      <c r="B137" s="248" t="s">
        <v>16</v>
      </c>
      <c r="C137" s="87"/>
      <c r="D137" s="252"/>
      <c r="E137" s="252"/>
      <c r="F137" s="252"/>
      <c r="G137" s="252"/>
      <c r="H137" s="73" t="s">
        <v>460</v>
      </c>
      <c r="I137" s="7">
        <v>6800</v>
      </c>
      <c r="J137" s="6" t="s">
        <v>12</v>
      </c>
      <c r="K137" s="6" t="s">
        <v>444</v>
      </c>
      <c r="L137" s="6" t="s">
        <v>86</v>
      </c>
      <c r="M137" s="50">
        <v>8</v>
      </c>
      <c r="N137" s="105">
        <v>213</v>
      </c>
      <c r="O137" s="85" t="s">
        <v>460</v>
      </c>
      <c r="P137" s="89" t="s">
        <v>460</v>
      </c>
      <c r="Q137" s="104">
        <v>213</v>
      </c>
      <c r="R137" s="51" t="e">
        <f>VLOOKUP(P137,ellenőrzés!H103:H290,1,FALSE)</f>
        <v>#N/A</v>
      </c>
      <c r="S137" s="77" t="s">
        <v>118</v>
      </c>
      <c r="T137" s="51" t="str">
        <f t="shared" si="7"/>
        <v>HU000310F11-S10000000000001710928</v>
      </c>
    </row>
    <row r="138" spans="1:20" ht="16.5" hidden="1" thickBot="1">
      <c r="A138" s="49">
        <v>137</v>
      </c>
      <c r="B138" s="248" t="s">
        <v>16</v>
      </c>
      <c r="C138" s="87"/>
      <c r="D138" s="252"/>
      <c r="E138" s="252"/>
      <c r="F138" s="252"/>
      <c r="G138" s="252"/>
      <c r="H138" s="75" t="s">
        <v>125</v>
      </c>
      <c r="I138" s="92">
        <v>6800</v>
      </c>
      <c r="J138" s="44" t="s">
        <v>12</v>
      </c>
      <c r="K138" s="44" t="s">
        <v>263</v>
      </c>
      <c r="L138" s="44" t="s">
        <v>86</v>
      </c>
      <c r="M138" s="99" t="s">
        <v>264</v>
      </c>
      <c r="N138" s="107">
        <v>580</v>
      </c>
      <c r="O138" s="85" t="s">
        <v>125</v>
      </c>
      <c r="P138" s="89" t="s">
        <v>125</v>
      </c>
      <c r="Q138" s="104">
        <v>580</v>
      </c>
      <c r="R138" s="51" t="e">
        <f>VLOOKUP(P138,ellenőrzés!H104:H291,1,FALSE)</f>
        <v>#N/A</v>
      </c>
      <c r="S138" s="77" t="s">
        <v>101</v>
      </c>
      <c r="T138" s="51" t="str">
        <f t="shared" si="7"/>
        <v>HU000310F11-S10000000000001682928</v>
      </c>
    </row>
    <row r="139" spans="1:20" ht="16.5" thickBot="1">
      <c r="A139" s="49">
        <v>138</v>
      </c>
      <c r="B139" s="248" t="s">
        <v>16</v>
      </c>
      <c r="C139" s="87"/>
      <c r="D139" s="252"/>
      <c r="E139" s="252"/>
      <c r="F139" s="252"/>
      <c r="G139" s="252"/>
      <c r="H139" s="75" t="s">
        <v>466</v>
      </c>
      <c r="I139" s="92">
        <v>6800</v>
      </c>
      <c r="J139" s="44" t="s">
        <v>12</v>
      </c>
      <c r="K139" s="44" t="s">
        <v>467</v>
      </c>
      <c r="L139" s="44" t="s">
        <v>14</v>
      </c>
      <c r="M139" s="99">
        <v>4</v>
      </c>
      <c r="N139" s="107">
        <v>612</v>
      </c>
      <c r="O139" s="85" t="s">
        <v>466</v>
      </c>
      <c r="P139" s="89" t="s">
        <v>466</v>
      </c>
      <c r="Q139" s="104">
        <v>612</v>
      </c>
      <c r="R139" s="51" t="str">
        <f>VLOOKUP(P139,ellenőrzés!H105:H292,1,FALSE)</f>
        <v>HU000310F11-S10000000000001003518</v>
      </c>
      <c r="S139" s="77" t="s">
        <v>114</v>
      </c>
      <c r="T139" s="51" t="e">
        <f t="shared" si="7"/>
        <v>#N/A</v>
      </c>
    </row>
    <row r="140" spans="1:20" ht="16.5" thickBot="1">
      <c r="A140" s="49">
        <v>139</v>
      </c>
      <c r="B140" s="248" t="s">
        <v>16</v>
      </c>
      <c r="C140" s="87"/>
      <c r="D140" s="252"/>
      <c r="E140" s="252"/>
      <c r="F140" s="252"/>
      <c r="G140" s="252"/>
      <c r="H140" s="75" t="s">
        <v>468</v>
      </c>
      <c r="I140" s="92">
        <v>6800</v>
      </c>
      <c r="J140" s="44" t="s">
        <v>12</v>
      </c>
      <c r="K140" s="44" t="s">
        <v>467</v>
      </c>
      <c r="L140" s="44" t="s">
        <v>14</v>
      </c>
      <c r="M140" s="99">
        <v>4</v>
      </c>
      <c r="N140" s="107">
        <v>0</v>
      </c>
      <c r="O140" s="85" t="s">
        <v>468</v>
      </c>
      <c r="P140" s="89" t="s">
        <v>468</v>
      </c>
      <c r="Q140" s="104">
        <v>0</v>
      </c>
      <c r="R140" s="51" t="str">
        <f>VLOOKUP(P140,ellenőrzés!H106:H293,1,FALSE)</f>
        <v>HU000310F11-S10000000000001787899</v>
      </c>
      <c r="S140" s="77" t="s">
        <v>116</v>
      </c>
      <c r="T140" s="51" t="e">
        <f t="shared" si="7"/>
        <v>#N/A</v>
      </c>
    </row>
    <row r="141" spans="1:20" ht="16.5" thickBot="1">
      <c r="A141" s="49">
        <v>140</v>
      </c>
      <c r="B141" s="248" t="s">
        <v>16</v>
      </c>
      <c r="C141" s="87"/>
      <c r="D141" s="252"/>
      <c r="E141" s="252"/>
      <c r="F141" s="252"/>
      <c r="G141" s="252"/>
      <c r="H141" s="75" t="s">
        <v>469</v>
      </c>
      <c r="I141" s="92">
        <v>6800</v>
      </c>
      <c r="J141" s="44" t="s">
        <v>12</v>
      </c>
      <c r="K141" s="44" t="s">
        <v>470</v>
      </c>
      <c r="L141" s="44" t="s">
        <v>86</v>
      </c>
      <c r="M141" s="99">
        <v>5</v>
      </c>
      <c r="N141" s="107">
        <v>33535</v>
      </c>
      <c r="O141" s="85" t="s">
        <v>469</v>
      </c>
      <c r="P141" s="89" t="s">
        <v>469</v>
      </c>
      <c r="Q141" s="104">
        <v>33535</v>
      </c>
      <c r="R141" s="51" t="str">
        <f>VLOOKUP(P141,ellenőrzés!H107:H294,1,FALSE)</f>
        <v>HU000310F11-S10000000000001010632</v>
      </c>
      <c r="S141" s="77" t="s">
        <v>115</v>
      </c>
      <c r="T141" s="51" t="e">
        <f t="shared" si="7"/>
        <v>#N/A</v>
      </c>
    </row>
    <row r="142" spans="1:20" ht="16.5" thickBot="1">
      <c r="A142" s="49">
        <v>141</v>
      </c>
      <c r="B142" s="248" t="s">
        <v>16</v>
      </c>
      <c r="C142" s="87"/>
      <c r="D142" s="252"/>
      <c r="E142" s="252"/>
      <c r="F142" s="252"/>
      <c r="G142" s="252"/>
      <c r="H142" s="75" t="s">
        <v>471</v>
      </c>
      <c r="I142" s="92">
        <v>6800</v>
      </c>
      <c r="J142" s="44" t="s">
        <v>12</v>
      </c>
      <c r="K142" s="44" t="s">
        <v>470</v>
      </c>
      <c r="L142" s="44" t="s">
        <v>86</v>
      </c>
      <c r="M142" s="99">
        <v>5</v>
      </c>
      <c r="N142" s="107">
        <v>0</v>
      </c>
      <c r="O142" s="85" t="s">
        <v>471</v>
      </c>
      <c r="P142" s="89" t="s">
        <v>471</v>
      </c>
      <c r="Q142" s="104">
        <v>0</v>
      </c>
      <c r="R142" s="51" t="str">
        <f>VLOOKUP(P142,ellenőrzés!H108:H295,1,FALSE)</f>
        <v>HU000310F11-S10000000000001294515</v>
      </c>
      <c r="S142" s="77" t="s">
        <v>463</v>
      </c>
      <c r="T142" s="51" t="e">
        <f t="shared" si="7"/>
        <v>#N/A</v>
      </c>
    </row>
    <row r="143" spans="1:20" ht="16.5" thickBot="1">
      <c r="A143" s="49">
        <v>142</v>
      </c>
      <c r="B143" s="248" t="s">
        <v>16</v>
      </c>
      <c r="C143" s="87"/>
      <c r="D143" s="252"/>
      <c r="E143" s="252"/>
      <c r="F143" s="252"/>
      <c r="G143" s="252"/>
      <c r="H143" s="75" t="s">
        <v>472</v>
      </c>
      <c r="I143" s="92">
        <v>6800</v>
      </c>
      <c r="J143" s="44" t="s">
        <v>12</v>
      </c>
      <c r="K143" s="44" t="s">
        <v>470</v>
      </c>
      <c r="L143" s="44" t="s">
        <v>86</v>
      </c>
      <c r="M143" s="99">
        <v>5</v>
      </c>
      <c r="N143" s="107">
        <v>0</v>
      </c>
      <c r="O143" s="85" t="s">
        <v>472</v>
      </c>
      <c r="P143" s="89" t="s">
        <v>472</v>
      </c>
      <c r="Q143" s="104">
        <v>0</v>
      </c>
      <c r="R143" s="51" t="str">
        <f>VLOOKUP(P143,ellenőrzés!H108:H296,1,FALSE)</f>
        <v>HU000310F11-S10000000000001787906</v>
      </c>
      <c r="S143" s="77" t="s">
        <v>75</v>
      </c>
      <c r="T143" s="51" t="e">
        <f t="shared" si="7"/>
        <v>#N/A</v>
      </c>
    </row>
    <row r="144" spans="1:20" ht="16.5" hidden="1" thickBot="1">
      <c r="A144" s="49">
        <v>143</v>
      </c>
      <c r="B144" s="248" t="s">
        <v>16</v>
      </c>
      <c r="C144" s="87"/>
      <c r="D144" s="252"/>
      <c r="E144" s="252"/>
      <c r="F144" s="252"/>
      <c r="G144" s="252"/>
      <c r="H144" s="75" t="s">
        <v>438</v>
      </c>
      <c r="I144" s="92"/>
      <c r="J144" s="44"/>
      <c r="K144" s="44" t="s">
        <v>161</v>
      </c>
      <c r="L144" s="44" t="s">
        <v>86</v>
      </c>
      <c r="M144" s="99">
        <v>3</v>
      </c>
      <c r="N144" s="107">
        <v>0</v>
      </c>
      <c r="O144" s="85" t="s">
        <v>438</v>
      </c>
      <c r="P144" s="89" t="s">
        <v>438</v>
      </c>
      <c r="Q144" s="104">
        <v>0</v>
      </c>
      <c r="R144" s="51" t="e">
        <f>VLOOKUP(P144,ellenőrzés!H109:H297,1,FALSE)</f>
        <v>#N/A</v>
      </c>
      <c r="S144" s="77" t="s">
        <v>354</v>
      </c>
      <c r="T144" s="51" t="str">
        <f t="shared" si="7"/>
        <v>HU000310F11-S10000000000001025045</v>
      </c>
    </row>
    <row r="145" spans="1:20" ht="16.5" thickBot="1">
      <c r="A145" s="49">
        <v>144</v>
      </c>
      <c r="B145" s="248" t="s">
        <v>16</v>
      </c>
      <c r="C145" s="87"/>
      <c r="D145" s="252"/>
      <c r="E145" s="252"/>
      <c r="F145" s="252"/>
      <c r="G145" s="252"/>
      <c r="H145" s="75" t="s">
        <v>473</v>
      </c>
      <c r="I145" s="92"/>
      <c r="J145" s="44"/>
      <c r="K145" s="44" t="s">
        <v>218</v>
      </c>
      <c r="L145" s="44" t="s">
        <v>86</v>
      </c>
      <c r="M145" s="99">
        <v>29</v>
      </c>
      <c r="N145" s="107">
        <v>15000</v>
      </c>
      <c r="O145" s="85" t="s">
        <v>473</v>
      </c>
      <c r="P145" s="89" t="s">
        <v>473</v>
      </c>
      <c r="Q145" s="104">
        <v>15000</v>
      </c>
      <c r="R145" s="51" t="str">
        <f>VLOOKUP(P145,ellenőrzés!H110:H298,1,FALSE)</f>
        <v>HU000310F11-S10000000000001010740</v>
      </c>
      <c r="S145" s="77" t="s">
        <v>119</v>
      </c>
      <c r="T145" s="51" t="e">
        <f t="shared" si="7"/>
        <v>#N/A</v>
      </c>
    </row>
    <row r="146" spans="1:20" ht="16.5" thickBot="1">
      <c r="A146" s="49">
        <v>145</v>
      </c>
      <c r="B146" s="248" t="s">
        <v>16</v>
      </c>
      <c r="C146" s="87"/>
      <c r="D146" s="252"/>
      <c r="E146" s="252"/>
      <c r="F146" s="252"/>
      <c r="G146" s="252"/>
      <c r="H146" s="75" t="s">
        <v>474</v>
      </c>
      <c r="I146" s="92"/>
      <c r="J146" s="44"/>
      <c r="K146" s="44" t="s">
        <v>218</v>
      </c>
      <c r="L146" s="44" t="s">
        <v>86</v>
      </c>
      <c r="M146" s="99">
        <v>29</v>
      </c>
      <c r="N146" s="107">
        <v>15000</v>
      </c>
      <c r="O146" s="85" t="s">
        <v>474</v>
      </c>
      <c r="P146" s="89" t="s">
        <v>474</v>
      </c>
      <c r="Q146" s="104">
        <v>15000</v>
      </c>
      <c r="R146" s="51" t="str">
        <f>VLOOKUP(P146,ellenőrzés!H111:H299,1,FALSE)</f>
        <v>HU000310F11-S10000000000001012214</v>
      </c>
      <c r="S146" s="77" t="s">
        <v>123</v>
      </c>
      <c r="T146" s="51" t="e">
        <f t="shared" si="7"/>
        <v>#N/A</v>
      </c>
    </row>
    <row r="147" spans="1:20" ht="16.5" thickBot="1">
      <c r="A147" s="49">
        <v>146</v>
      </c>
      <c r="B147" s="248" t="s">
        <v>16</v>
      </c>
      <c r="C147" s="87"/>
      <c r="D147" s="252"/>
      <c r="E147" s="252"/>
      <c r="F147" s="252"/>
      <c r="G147" s="252"/>
      <c r="H147" s="75" t="s">
        <v>475</v>
      </c>
      <c r="I147" s="92"/>
      <c r="J147" s="44"/>
      <c r="K147" s="44" t="s">
        <v>158</v>
      </c>
      <c r="L147" s="44" t="s">
        <v>86</v>
      </c>
      <c r="M147" s="99">
        <v>15</v>
      </c>
      <c r="N147" s="107">
        <v>0</v>
      </c>
      <c r="O147" s="85" t="s">
        <v>475</v>
      </c>
      <c r="P147" s="89" t="s">
        <v>475</v>
      </c>
      <c r="Q147" s="104">
        <v>0</v>
      </c>
      <c r="R147" s="51" t="str">
        <f>VLOOKUP(P147,ellenőrzés!H112:H300,1,FALSE)</f>
        <v>HU000310F11-S10000000000001009702</v>
      </c>
      <c r="S147" s="77" t="s">
        <v>124</v>
      </c>
      <c r="T147" s="51" t="e">
        <f t="shared" si="7"/>
        <v>#N/A</v>
      </c>
    </row>
    <row r="148" spans="1:20" ht="16.5" thickBot="1">
      <c r="A148" s="49">
        <v>147</v>
      </c>
      <c r="B148" s="248" t="s">
        <v>16</v>
      </c>
      <c r="C148" s="87"/>
      <c r="D148" s="252"/>
      <c r="E148" s="252"/>
      <c r="F148" s="252"/>
      <c r="G148" s="252"/>
      <c r="H148" s="75" t="s">
        <v>476</v>
      </c>
      <c r="I148" s="92"/>
      <c r="J148" s="44"/>
      <c r="K148" s="44" t="s">
        <v>270</v>
      </c>
      <c r="L148" s="44" t="s">
        <v>86</v>
      </c>
      <c r="M148" s="99">
        <v>3</v>
      </c>
      <c r="N148" s="107">
        <v>3000</v>
      </c>
      <c r="O148" s="85" t="s">
        <v>476</v>
      </c>
      <c r="P148" s="89" t="s">
        <v>476</v>
      </c>
      <c r="Q148" s="104">
        <v>3000</v>
      </c>
      <c r="R148" s="51" t="str">
        <f>VLOOKUP(P148,ellenőrzés!H113:H301,1,FALSE)</f>
        <v>HU000310F11-S10000000000001016681</v>
      </c>
      <c r="S148" s="77" t="s">
        <v>131</v>
      </c>
      <c r="T148" s="51" t="e">
        <f t="shared" si="7"/>
        <v>#N/A</v>
      </c>
    </row>
    <row r="149" spans="1:20" ht="16.5" thickBot="1">
      <c r="A149" s="49">
        <v>148</v>
      </c>
      <c r="B149" s="248" t="s">
        <v>16</v>
      </c>
      <c r="C149" s="97"/>
      <c r="D149" s="40"/>
      <c r="E149" s="40"/>
      <c r="F149" s="40"/>
      <c r="G149" s="40"/>
      <c r="H149" s="75" t="s">
        <v>477</v>
      </c>
      <c r="I149" s="92"/>
      <c r="J149" s="44"/>
      <c r="K149" s="44" t="s">
        <v>270</v>
      </c>
      <c r="L149" s="44" t="s">
        <v>86</v>
      </c>
      <c r="M149" s="99">
        <v>3</v>
      </c>
      <c r="N149" s="107">
        <v>4200</v>
      </c>
      <c r="O149" s="85" t="s">
        <v>477</v>
      </c>
      <c r="P149" s="89" t="s">
        <v>477</v>
      </c>
      <c r="Q149" s="104">
        <v>4200</v>
      </c>
      <c r="R149" s="51" t="e">
        <f>VLOOKUP(P149,ellenőrzés!H127:H302,1,FALSE)</f>
        <v>#N/A</v>
      </c>
      <c r="S149" s="77"/>
      <c r="T149" s="51" t="e">
        <f t="shared" si="7"/>
        <v>#N/A</v>
      </c>
    </row>
    <row r="150" spans="1:20" ht="16.5" hidden="1" thickBot="1">
      <c r="A150" s="49">
        <v>149</v>
      </c>
      <c r="B150" s="252" t="s">
        <v>478</v>
      </c>
      <c r="C150" s="250">
        <v>6800</v>
      </c>
      <c r="D150" s="252" t="s">
        <v>12</v>
      </c>
      <c r="E150" s="252" t="s">
        <v>325</v>
      </c>
      <c r="F150" s="52" t="s">
        <v>86</v>
      </c>
      <c r="G150" s="251">
        <v>18</v>
      </c>
      <c r="H150" s="73" t="s">
        <v>369</v>
      </c>
      <c r="I150" s="46" t="s">
        <v>149</v>
      </c>
      <c r="J150" s="53" t="s">
        <v>12</v>
      </c>
      <c r="K150" s="53" t="s">
        <v>166</v>
      </c>
      <c r="L150" s="54" t="s">
        <v>86</v>
      </c>
      <c r="M150" s="55" t="s">
        <v>479</v>
      </c>
      <c r="N150" s="100" t="e">
        <f>SUM(#REF!)</f>
        <v>#REF!</v>
      </c>
      <c r="O150" s="85" t="s">
        <v>369</v>
      </c>
      <c r="P150" s="89" t="s">
        <v>369</v>
      </c>
      <c r="Q150" s="101">
        <v>82623</v>
      </c>
      <c r="R150" s="51" t="e">
        <f>VLOOKUP(P150,ellenőrzés!H127:H303,1,FALSE)</f>
        <v>#N/A</v>
      </c>
      <c r="S150" s="77"/>
      <c r="T150" s="51" t="str">
        <f t="shared" si="7"/>
        <v>HU000310F11-S10000000000001012123</v>
      </c>
    </row>
    <row r="151" spans="1:20" ht="16.5" hidden="1" thickBot="1">
      <c r="A151" s="49">
        <v>150</v>
      </c>
      <c r="B151" s="252" t="s">
        <v>21</v>
      </c>
      <c r="C151" s="250">
        <v>6800</v>
      </c>
      <c r="D151" s="252" t="s">
        <v>12</v>
      </c>
      <c r="E151" s="252" t="s">
        <v>85</v>
      </c>
      <c r="F151" s="37" t="s">
        <v>86</v>
      </c>
      <c r="G151" s="251">
        <v>6</v>
      </c>
      <c r="H151" s="73" t="s">
        <v>23</v>
      </c>
      <c r="I151" s="46" t="s">
        <v>149</v>
      </c>
      <c r="J151" s="53" t="s">
        <v>12</v>
      </c>
      <c r="K151" s="53" t="s">
        <v>22</v>
      </c>
      <c r="L151" s="108" t="s">
        <v>14</v>
      </c>
      <c r="M151" s="55" t="s">
        <v>157</v>
      </c>
      <c r="N151" s="100" t="e">
        <f>SUM(#REF!)</f>
        <v>#REF!</v>
      </c>
      <c r="O151" s="85" t="s">
        <v>23</v>
      </c>
      <c r="P151" s="89" t="s">
        <v>23</v>
      </c>
      <c r="Q151" s="101">
        <v>147967</v>
      </c>
      <c r="R151" s="51" t="str">
        <f>VLOOKUP(P151,ellenőrzés!H129:H304,1,FALSE)</f>
        <v>HU000310F11-S10000000000001009892</v>
      </c>
      <c r="S151" s="77"/>
      <c r="T151" s="51" t="str">
        <f t="shared" si="7"/>
        <v>HU000310F11-S10000000000001009892</v>
      </c>
    </row>
    <row r="152" spans="1:20" ht="16.5" thickBot="1">
      <c r="A152" s="49">
        <v>151</v>
      </c>
      <c r="B152" s="252" t="s">
        <v>84</v>
      </c>
      <c r="C152" s="250">
        <v>6800</v>
      </c>
      <c r="D152" s="252" t="s">
        <v>12</v>
      </c>
      <c r="E152" s="252" t="s">
        <v>85</v>
      </c>
      <c r="F152" s="37" t="s">
        <v>86</v>
      </c>
      <c r="G152" s="251">
        <v>6</v>
      </c>
      <c r="H152" s="73" t="s">
        <v>480</v>
      </c>
      <c r="I152" s="60" t="s">
        <v>149</v>
      </c>
      <c r="J152" s="19" t="s">
        <v>12</v>
      </c>
      <c r="K152" s="19" t="s">
        <v>481</v>
      </c>
      <c r="L152" s="19" t="s">
        <v>86</v>
      </c>
      <c r="M152" s="62" t="s">
        <v>179</v>
      </c>
      <c r="N152" s="109">
        <v>240</v>
      </c>
      <c r="O152" s="85" t="s">
        <v>480</v>
      </c>
      <c r="P152" s="89" t="s">
        <v>480</v>
      </c>
      <c r="Q152" s="110">
        <v>240</v>
      </c>
      <c r="R152" s="51" t="e">
        <f>VLOOKUP(P152,ellenőrzés!H130:H305,1,FALSE)</f>
        <v>#N/A</v>
      </c>
      <c r="S152" s="77" t="s">
        <v>3</v>
      </c>
      <c r="T152" s="51" t="e">
        <f t="shared" si="7"/>
        <v>#N/A</v>
      </c>
    </row>
    <row r="153" spans="1:20" ht="16.5" hidden="1" thickBot="1">
      <c r="A153" s="49">
        <v>152</v>
      </c>
      <c r="B153" s="252" t="s">
        <v>84</v>
      </c>
      <c r="C153" s="250">
        <v>6800</v>
      </c>
      <c r="D153" s="252" t="s">
        <v>12</v>
      </c>
      <c r="E153" s="252" t="s">
        <v>85</v>
      </c>
      <c r="F153" s="37" t="s">
        <v>86</v>
      </c>
      <c r="G153" s="251">
        <v>6</v>
      </c>
      <c r="H153" s="73" t="s">
        <v>482</v>
      </c>
      <c r="I153" s="7" t="s">
        <v>149</v>
      </c>
      <c r="J153" s="6" t="s">
        <v>12</v>
      </c>
      <c r="K153" s="6" t="s">
        <v>265</v>
      </c>
      <c r="L153" s="6" t="s">
        <v>86</v>
      </c>
      <c r="M153" s="50" t="s">
        <v>483</v>
      </c>
      <c r="N153" s="105">
        <v>119</v>
      </c>
      <c r="O153" s="85" t="s">
        <v>482</v>
      </c>
      <c r="P153" s="89" t="s">
        <v>482</v>
      </c>
      <c r="Q153" s="104">
        <v>119</v>
      </c>
      <c r="R153" s="51" t="str">
        <f>VLOOKUP(P153,ellenőrzés!H131:H306,1,FALSE)</f>
        <v>HU000310F11-S10000000000001009919</v>
      </c>
      <c r="S153" s="77" t="s">
        <v>100</v>
      </c>
      <c r="T153" s="51" t="str">
        <f t="shared" si="7"/>
        <v>HU000310F11-S10000000000001009919</v>
      </c>
    </row>
    <row r="154" spans="1:20" ht="16.5" hidden="1" thickBot="1">
      <c r="A154" s="49">
        <f>A153+1</f>
        <v>153</v>
      </c>
      <c r="B154" s="252" t="s">
        <v>484</v>
      </c>
      <c r="C154" s="250">
        <v>6800</v>
      </c>
      <c r="D154" s="252" t="s">
        <v>12</v>
      </c>
      <c r="E154" s="252" t="s">
        <v>89</v>
      </c>
      <c r="F154" s="37" t="s">
        <v>90</v>
      </c>
      <c r="G154" s="251">
        <v>54</v>
      </c>
      <c r="H154" s="73" t="s">
        <v>91</v>
      </c>
      <c r="I154" s="7" t="s">
        <v>149</v>
      </c>
      <c r="J154" s="6" t="s">
        <v>12</v>
      </c>
      <c r="K154" s="6" t="s">
        <v>89</v>
      </c>
      <c r="L154" s="6" t="s">
        <v>90</v>
      </c>
      <c r="M154" s="50" t="s">
        <v>190</v>
      </c>
      <c r="N154" s="105">
        <v>16948</v>
      </c>
      <c r="O154" s="85" t="s">
        <v>91</v>
      </c>
      <c r="P154" s="89" t="s">
        <v>91</v>
      </c>
      <c r="Q154" s="104">
        <v>16948</v>
      </c>
      <c r="R154" s="51" t="str">
        <f>VLOOKUP(P154,ellenőrzés!H132:H307,1,FALSE)</f>
        <v>HU000310F11-S10000000000001010735</v>
      </c>
      <c r="S154" s="77" t="s">
        <v>102</v>
      </c>
      <c r="T154" s="51" t="str">
        <f t="shared" si="7"/>
        <v>HU000310F11-S10000000000001010735</v>
      </c>
    </row>
    <row r="155" spans="1:20" ht="16.5" hidden="1" thickBot="1">
      <c r="A155" s="49">
        <f>A154+1</f>
        <v>154</v>
      </c>
      <c r="B155" s="252" t="s">
        <v>84</v>
      </c>
      <c r="C155" s="250">
        <v>6800</v>
      </c>
      <c r="D155" s="252" t="s">
        <v>12</v>
      </c>
      <c r="E155" s="252" t="s">
        <v>85</v>
      </c>
      <c r="F155" s="37" t="s">
        <v>86</v>
      </c>
      <c r="G155" s="251">
        <v>6</v>
      </c>
      <c r="H155" s="73" t="s">
        <v>98</v>
      </c>
      <c r="I155" s="7" t="s">
        <v>149</v>
      </c>
      <c r="J155" s="6" t="s">
        <v>12</v>
      </c>
      <c r="K155" s="6" t="s">
        <v>242</v>
      </c>
      <c r="L155" s="6" t="s">
        <v>86</v>
      </c>
      <c r="M155" s="50" t="s">
        <v>196</v>
      </c>
      <c r="N155" s="105">
        <v>6127</v>
      </c>
      <c r="O155" s="85" t="s">
        <v>98</v>
      </c>
      <c r="P155" s="89" t="s">
        <v>98</v>
      </c>
      <c r="Q155" s="104">
        <v>6127</v>
      </c>
      <c r="R155" s="51" t="str">
        <f>VLOOKUP(P155,ellenőrzés!H133:H308,1,FALSE)</f>
        <v>HU000310F11-S10000000000001768440</v>
      </c>
      <c r="S155" s="77" t="s">
        <v>128</v>
      </c>
      <c r="T155" s="51" t="str">
        <f t="shared" si="7"/>
        <v>HU000310F11-S10000000000001768440</v>
      </c>
    </row>
    <row r="156" spans="1:20" ht="16.5" hidden="1" thickBot="1">
      <c r="A156" s="49">
        <v>155</v>
      </c>
      <c r="B156" s="252" t="s">
        <v>84</v>
      </c>
      <c r="C156" s="250">
        <v>6800</v>
      </c>
      <c r="D156" s="252" t="s">
        <v>12</v>
      </c>
      <c r="E156" s="252" t="s">
        <v>85</v>
      </c>
      <c r="F156" s="37" t="s">
        <v>86</v>
      </c>
      <c r="G156" s="251">
        <v>6</v>
      </c>
      <c r="H156" s="73" t="s">
        <v>103</v>
      </c>
      <c r="I156" s="7">
        <v>6630</v>
      </c>
      <c r="J156" s="6" t="s">
        <v>247</v>
      </c>
      <c r="K156" s="6" t="s">
        <v>248</v>
      </c>
      <c r="L156" s="6" t="s">
        <v>86</v>
      </c>
      <c r="M156" s="50" t="s">
        <v>151</v>
      </c>
      <c r="N156" s="105">
        <v>6335</v>
      </c>
      <c r="O156" s="85" t="s">
        <v>103</v>
      </c>
      <c r="P156" s="89" t="s">
        <v>103</v>
      </c>
      <c r="Q156" s="104">
        <v>6335</v>
      </c>
      <c r="R156" s="51" t="str">
        <f>VLOOKUP(P156,ellenőrzés!H134:H309,1,FALSE)</f>
        <v>HU000310F11-S10000000000001012745</v>
      </c>
      <c r="S156" s="77" t="s">
        <v>129</v>
      </c>
      <c r="T156" s="51" t="str">
        <f t="shared" si="7"/>
        <v>HU000310F11-S10000000000001012745</v>
      </c>
    </row>
    <row r="157" spans="1:20" ht="16.5" hidden="1" thickBot="1">
      <c r="A157" s="49">
        <f>A156+1</f>
        <v>156</v>
      </c>
      <c r="B157" s="252" t="s">
        <v>84</v>
      </c>
      <c r="C157" s="250">
        <v>6800</v>
      </c>
      <c r="D157" s="252" t="s">
        <v>12</v>
      </c>
      <c r="E157" s="252" t="s">
        <v>85</v>
      </c>
      <c r="F157" s="37" t="s">
        <v>86</v>
      </c>
      <c r="G157" s="251">
        <v>6</v>
      </c>
      <c r="H157" s="73" t="s">
        <v>104</v>
      </c>
      <c r="I157" s="7">
        <v>6630</v>
      </c>
      <c r="J157" s="6" t="s">
        <v>247</v>
      </c>
      <c r="K157" s="6" t="s">
        <v>248</v>
      </c>
      <c r="L157" s="6" t="s">
        <v>86</v>
      </c>
      <c r="M157" s="50" t="s">
        <v>151</v>
      </c>
      <c r="N157" s="105">
        <v>1012</v>
      </c>
      <c r="O157" s="85" t="s">
        <v>104</v>
      </c>
      <c r="P157" s="89" t="s">
        <v>104</v>
      </c>
      <c r="Q157" s="104">
        <v>1012</v>
      </c>
      <c r="R157" s="51" t="str">
        <f>VLOOKUP(P157,ellenőrzés!H135:H310,1,FALSE)</f>
        <v>HU000310F11-S10000000000001787938</v>
      </c>
      <c r="S157" s="77" t="s">
        <v>130</v>
      </c>
      <c r="T157" s="51" t="str">
        <f t="shared" si="7"/>
        <v>HU000310F11-S10000000000001787938</v>
      </c>
    </row>
    <row r="158" spans="1:20" ht="16.5" thickBot="1">
      <c r="A158" s="56">
        <f>A157+1</f>
        <v>157</v>
      </c>
      <c r="B158" s="40" t="s">
        <v>84</v>
      </c>
      <c r="C158" s="24">
        <v>6800</v>
      </c>
      <c r="D158" s="40" t="s">
        <v>12</v>
      </c>
      <c r="E158" s="40" t="s">
        <v>85</v>
      </c>
      <c r="F158" s="41" t="s">
        <v>86</v>
      </c>
      <c r="G158" s="42">
        <v>6</v>
      </c>
      <c r="H158" s="75" t="s">
        <v>105</v>
      </c>
      <c r="I158" s="92">
        <v>6630</v>
      </c>
      <c r="J158" s="44" t="s">
        <v>247</v>
      </c>
      <c r="K158" s="44" t="s">
        <v>248</v>
      </c>
      <c r="L158" s="44" t="s">
        <v>86</v>
      </c>
      <c r="M158" s="99" t="s">
        <v>151</v>
      </c>
      <c r="N158" s="107">
        <v>45</v>
      </c>
      <c r="O158" s="85" t="s">
        <v>105</v>
      </c>
      <c r="P158" s="89" t="s">
        <v>105</v>
      </c>
      <c r="Q158" s="104">
        <v>45</v>
      </c>
      <c r="R158" s="51" t="str">
        <f>VLOOKUP(P158,ellenőrzés!H136:H311,1,FALSE)</f>
        <v>HU000310F11-S10000000000001026124</v>
      </c>
      <c r="S158" s="77" t="s">
        <v>132</v>
      </c>
      <c r="T158" s="51" t="e">
        <f t="shared" si="7"/>
        <v>#N/A</v>
      </c>
    </row>
    <row r="159" spans="1:20" ht="16.5" hidden="1" thickBot="1">
      <c r="A159" s="56">
        <v>158</v>
      </c>
      <c r="B159" s="40" t="s">
        <v>84</v>
      </c>
      <c r="C159" s="24">
        <v>6800</v>
      </c>
      <c r="D159" s="40" t="s">
        <v>12</v>
      </c>
      <c r="E159" s="40" t="s">
        <v>85</v>
      </c>
      <c r="F159" s="41" t="s">
        <v>86</v>
      </c>
      <c r="G159" s="42">
        <v>6</v>
      </c>
      <c r="H159" s="75" t="s">
        <v>485</v>
      </c>
      <c r="I159" s="92">
        <v>6630</v>
      </c>
      <c r="J159" s="44" t="s">
        <v>247</v>
      </c>
      <c r="K159" s="44" t="s">
        <v>200</v>
      </c>
      <c r="L159" s="98" t="s">
        <v>86</v>
      </c>
      <c r="M159" s="99" t="s">
        <v>486</v>
      </c>
      <c r="N159" s="107">
        <v>1800</v>
      </c>
      <c r="O159" s="85" t="s">
        <v>485</v>
      </c>
      <c r="P159" s="89" t="s">
        <v>485</v>
      </c>
      <c r="Q159" s="104">
        <v>1800</v>
      </c>
      <c r="R159" s="51" t="e">
        <f>VLOOKUP(P159,ellenőrzés!H137:H312,1,FALSE)</f>
        <v>#N/A</v>
      </c>
      <c r="S159" s="77"/>
      <c r="T159" s="51" t="str">
        <f t="shared" si="7"/>
        <v>HU000310F11-S10000000000001001872</v>
      </c>
    </row>
    <row r="160" spans="1:20" ht="16.5" hidden="1" thickBot="1">
      <c r="A160" s="43">
        <v>159</v>
      </c>
      <c r="B160" s="279" t="s">
        <v>487</v>
      </c>
      <c r="C160" s="275">
        <v>6800</v>
      </c>
      <c r="D160" s="279" t="s">
        <v>12</v>
      </c>
      <c r="E160" s="279" t="s">
        <v>107</v>
      </c>
      <c r="F160" s="38" t="s">
        <v>86</v>
      </c>
      <c r="G160" s="277">
        <v>7</v>
      </c>
      <c r="H160" s="111" t="s">
        <v>108</v>
      </c>
      <c r="I160" s="46" t="s">
        <v>149</v>
      </c>
      <c r="J160" s="53" t="s">
        <v>12</v>
      </c>
      <c r="K160" s="53" t="s">
        <v>249</v>
      </c>
      <c r="L160" s="54" t="s">
        <v>86</v>
      </c>
      <c r="M160" s="55" t="s">
        <v>162</v>
      </c>
      <c r="N160" s="112">
        <v>18933</v>
      </c>
      <c r="O160" s="85" t="s">
        <v>108</v>
      </c>
      <c r="P160" s="89" t="s">
        <v>108</v>
      </c>
      <c r="Q160" s="104">
        <v>18933</v>
      </c>
      <c r="R160" s="51" t="str">
        <f>VLOOKUP(P160,ellenőrzés!H139:H313,1,FALSE)</f>
        <v>HU000310F11-S10000000000001025390</v>
      </c>
      <c r="S160" s="77"/>
      <c r="T160" s="51" t="str">
        <f t="shared" si="7"/>
        <v>HU000310F11-S10000000000001025390</v>
      </c>
    </row>
    <row r="161" spans="1:20" ht="16.5" hidden="1" thickBot="1">
      <c r="A161" s="49">
        <v>160</v>
      </c>
      <c r="B161" s="252" t="s">
        <v>24</v>
      </c>
      <c r="C161" s="250">
        <v>6800</v>
      </c>
      <c r="D161" s="252" t="s">
        <v>12</v>
      </c>
      <c r="E161" s="252" t="s">
        <v>25</v>
      </c>
      <c r="F161" s="37"/>
      <c r="G161" s="251"/>
      <c r="H161" s="73" t="s">
        <v>26</v>
      </c>
      <c r="I161" s="46" t="s">
        <v>149</v>
      </c>
      <c r="J161" s="53" t="s">
        <v>12</v>
      </c>
      <c r="K161" s="53" t="s">
        <v>158</v>
      </c>
      <c r="L161" s="54" t="s">
        <v>90</v>
      </c>
      <c r="M161" s="55" t="s">
        <v>159</v>
      </c>
      <c r="N161" s="100" t="e">
        <f>SUM(#REF!)</f>
        <v>#REF!</v>
      </c>
      <c r="O161" s="85" t="s">
        <v>26</v>
      </c>
      <c r="P161" s="89" t="s">
        <v>26</v>
      </c>
      <c r="Q161" s="101">
        <v>180145</v>
      </c>
      <c r="R161" s="51" t="e">
        <f>VLOOKUP(P161,ellenőrzés!H140:H314,1,FALSE)</f>
        <v>#N/A</v>
      </c>
      <c r="S161" s="77" t="s">
        <v>3</v>
      </c>
      <c r="T161" s="51" t="str">
        <f t="shared" si="7"/>
        <v>HU000310F11-S10000000000001010645</v>
      </c>
    </row>
    <row r="162" spans="1:20" ht="16.5" hidden="1" thickBot="1">
      <c r="A162" s="113">
        <v>161</v>
      </c>
      <c r="B162" s="248" t="s">
        <v>82</v>
      </c>
      <c r="C162" s="248">
        <v>6800</v>
      </c>
      <c r="D162" s="248" t="s">
        <v>12</v>
      </c>
      <c r="E162" s="248" t="s">
        <v>25</v>
      </c>
      <c r="F162" s="248"/>
      <c r="G162" s="248"/>
      <c r="H162" s="73" t="s">
        <v>83</v>
      </c>
      <c r="I162" s="60" t="s">
        <v>149</v>
      </c>
      <c r="J162" s="19" t="s">
        <v>12</v>
      </c>
      <c r="K162" s="19" t="s">
        <v>233</v>
      </c>
      <c r="L162" s="61" t="s">
        <v>86</v>
      </c>
      <c r="M162" s="62" t="s">
        <v>234</v>
      </c>
      <c r="N162" s="103">
        <v>1605</v>
      </c>
      <c r="O162" s="85" t="s">
        <v>83</v>
      </c>
      <c r="P162" s="89" t="s">
        <v>83</v>
      </c>
      <c r="Q162" s="104">
        <v>1605</v>
      </c>
      <c r="R162" s="51" t="e">
        <f>VLOOKUP(P162,ellenőrzés!H125:H315,1,FALSE)</f>
        <v>#N/A</v>
      </c>
      <c r="S162" s="77" t="s">
        <v>488</v>
      </c>
      <c r="T162" s="51" t="str">
        <f t="shared" ref="T162:T176" si="8">VLOOKUP(O162,S:S,1,FALSE)</f>
        <v>HU000310F11-S10000000000001012085</v>
      </c>
    </row>
    <row r="163" spans="1:20" ht="16.5" thickBot="1">
      <c r="A163" s="49">
        <v>162</v>
      </c>
      <c r="B163" s="248" t="s">
        <v>82</v>
      </c>
      <c r="C163" s="87"/>
      <c r="D163" s="87"/>
      <c r="E163" s="87"/>
      <c r="F163" s="87"/>
      <c r="G163" s="87"/>
      <c r="H163" s="102" t="s">
        <v>489</v>
      </c>
      <c r="I163" s="7" t="s">
        <v>149</v>
      </c>
      <c r="J163" s="6" t="s">
        <v>12</v>
      </c>
      <c r="K163" s="6" t="s">
        <v>205</v>
      </c>
      <c r="L163" s="63" t="s">
        <v>86</v>
      </c>
      <c r="M163" s="50" t="s">
        <v>408</v>
      </c>
      <c r="N163" s="103">
        <v>5366</v>
      </c>
      <c r="O163" s="85" t="s">
        <v>489</v>
      </c>
      <c r="P163" s="89" t="s">
        <v>489</v>
      </c>
      <c r="Q163" s="104">
        <v>5366</v>
      </c>
      <c r="R163" s="51" t="e">
        <f>VLOOKUP(P163,ellenőrzés!H126:H316,1,FALSE)</f>
        <v>#N/A</v>
      </c>
      <c r="S163" s="77" t="s">
        <v>490</v>
      </c>
      <c r="T163" s="51" t="e">
        <f t="shared" si="8"/>
        <v>#N/A</v>
      </c>
    </row>
    <row r="164" spans="1:20" ht="16.5" hidden="1" thickBot="1">
      <c r="A164" s="49">
        <v>163</v>
      </c>
      <c r="B164" s="248" t="s">
        <v>82</v>
      </c>
      <c r="C164" s="87"/>
      <c r="D164" s="87"/>
      <c r="E164" s="87"/>
      <c r="F164" s="87"/>
      <c r="G164" s="87"/>
      <c r="H164" s="73" t="s">
        <v>111</v>
      </c>
      <c r="I164" s="7" t="s">
        <v>149</v>
      </c>
      <c r="J164" s="6" t="s">
        <v>12</v>
      </c>
      <c r="K164" s="6" t="s">
        <v>150</v>
      </c>
      <c r="L164" s="63" t="s">
        <v>14</v>
      </c>
      <c r="M164" s="50" t="s">
        <v>251</v>
      </c>
      <c r="N164" s="105">
        <v>5041</v>
      </c>
      <c r="O164" s="85" t="s">
        <v>111</v>
      </c>
      <c r="P164" s="89" t="s">
        <v>111</v>
      </c>
      <c r="Q164" s="104">
        <v>5041</v>
      </c>
      <c r="R164" s="51" t="e">
        <f>VLOOKUP(P164,ellenőrzés!H142:H317,1,FALSE)</f>
        <v>#N/A</v>
      </c>
      <c r="S164" s="77"/>
      <c r="T164" s="51" t="str">
        <f t="shared" si="8"/>
        <v>HU000310F11-S10000000000001025280</v>
      </c>
    </row>
    <row r="165" spans="1:20" ht="16.5" hidden="1" thickBot="1">
      <c r="A165" s="49">
        <f>A164+1</f>
        <v>164</v>
      </c>
      <c r="B165" s="248" t="s">
        <v>82</v>
      </c>
      <c r="C165" s="87"/>
      <c r="D165" s="87"/>
      <c r="E165" s="87"/>
      <c r="F165" s="87"/>
      <c r="G165" s="87"/>
      <c r="H165" s="73" t="s">
        <v>95</v>
      </c>
      <c r="I165" s="7" t="s">
        <v>149</v>
      </c>
      <c r="J165" s="6" t="s">
        <v>12</v>
      </c>
      <c r="K165" s="6" t="s">
        <v>161</v>
      </c>
      <c r="L165" s="63" t="s">
        <v>86</v>
      </c>
      <c r="M165" s="50" t="s">
        <v>239</v>
      </c>
      <c r="N165" s="105">
        <v>13303</v>
      </c>
      <c r="O165" s="85" t="s">
        <v>95</v>
      </c>
      <c r="P165" s="89" t="s">
        <v>95</v>
      </c>
      <c r="Q165" s="104">
        <v>13303</v>
      </c>
      <c r="R165" s="51" t="e">
        <f>VLOOKUP(P165,ellenőrzés!H144:H318,1,FALSE)</f>
        <v>#N/A</v>
      </c>
      <c r="S165" s="77"/>
      <c r="T165" s="51" t="str">
        <f t="shared" si="8"/>
        <v>HU000310F11-S10000000000001013306</v>
      </c>
    </row>
    <row r="166" spans="1:20" ht="16.5" hidden="1" thickBot="1">
      <c r="A166" s="49">
        <f>A165+1</f>
        <v>165</v>
      </c>
      <c r="B166" s="248" t="s">
        <v>82</v>
      </c>
      <c r="C166" s="87"/>
      <c r="D166" s="87"/>
      <c r="E166" s="87"/>
      <c r="F166" s="87"/>
      <c r="G166" s="87"/>
      <c r="H166" s="73" t="s">
        <v>96</v>
      </c>
      <c r="I166" s="7" t="s">
        <v>149</v>
      </c>
      <c r="J166" s="6" t="s">
        <v>12</v>
      </c>
      <c r="K166" s="6" t="s">
        <v>161</v>
      </c>
      <c r="L166" s="63" t="s">
        <v>86</v>
      </c>
      <c r="M166" s="50" t="s">
        <v>239</v>
      </c>
      <c r="N166" s="105">
        <v>5032</v>
      </c>
      <c r="O166" s="85" t="s">
        <v>96</v>
      </c>
      <c r="P166" s="89" t="s">
        <v>96</v>
      </c>
      <c r="Q166" s="104">
        <v>5032</v>
      </c>
      <c r="R166" s="51" t="e">
        <f>VLOOKUP(P166,ellenőrzés!H145:H319,1,FALSE)</f>
        <v>#N/A</v>
      </c>
      <c r="S166" s="77" t="s">
        <v>3</v>
      </c>
      <c r="T166" s="51" t="str">
        <f t="shared" si="8"/>
        <v>HU000310F11-S10000000000001011965</v>
      </c>
    </row>
    <row r="167" spans="1:20" ht="16.5" hidden="1" thickBot="1">
      <c r="A167" s="49">
        <f>A166+1</f>
        <v>166</v>
      </c>
      <c r="B167" s="248" t="s">
        <v>82</v>
      </c>
      <c r="C167" s="87"/>
      <c r="D167" s="87"/>
      <c r="E167" s="87"/>
      <c r="F167" s="87"/>
      <c r="G167" s="87"/>
      <c r="H167" s="73" t="s">
        <v>97</v>
      </c>
      <c r="I167" s="7" t="s">
        <v>149</v>
      </c>
      <c r="J167" s="6" t="s">
        <v>12</v>
      </c>
      <c r="K167" s="6" t="s">
        <v>240</v>
      </c>
      <c r="L167" s="63" t="s">
        <v>86</v>
      </c>
      <c r="M167" s="50" t="s">
        <v>241</v>
      </c>
      <c r="N167" s="105">
        <v>88</v>
      </c>
      <c r="O167" s="85" t="s">
        <v>97</v>
      </c>
      <c r="P167" s="89" t="s">
        <v>97</v>
      </c>
      <c r="Q167" s="104">
        <v>88</v>
      </c>
      <c r="R167" s="51" t="e">
        <f>VLOOKUP(P167,ellenőrzés!H146:H320,1,FALSE)</f>
        <v>#N/A</v>
      </c>
      <c r="S167" s="77" t="s">
        <v>482</v>
      </c>
      <c r="T167" s="51" t="str">
        <f t="shared" si="8"/>
        <v>HU000310F11-S10000000000001023832</v>
      </c>
    </row>
    <row r="168" spans="1:20" ht="16.5" hidden="1" thickBot="1">
      <c r="A168" s="56" t="e">
        <f>#REF!+1</f>
        <v>#REF!</v>
      </c>
      <c r="B168" s="248" t="s">
        <v>82</v>
      </c>
      <c r="C168" s="97"/>
      <c r="D168" s="97"/>
      <c r="E168" s="97"/>
      <c r="F168" s="97"/>
      <c r="G168" s="97"/>
      <c r="H168" s="75" t="s">
        <v>131</v>
      </c>
      <c r="I168" s="92">
        <v>6800</v>
      </c>
      <c r="J168" s="44" t="s">
        <v>12</v>
      </c>
      <c r="K168" s="44" t="s">
        <v>161</v>
      </c>
      <c r="L168" s="98" t="s">
        <v>86</v>
      </c>
      <c r="M168" s="99">
        <v>7</v>
      </c>
      <c r="N168" s="107">
        <v>23100</v>
      </c>
      <c r="O168" s="85" t="s">
        <v>131</v>
      </c>
      <c r="P168" s="89" t="s">
        <v>131</v>
      </c>
      <c r="Q168" s="104">
        <v>23100</v>
      </c>
      <c r="R168" s="51" t="e">
        <f>VLOOKUP(P168,ellenőrzés!H148:H322,1,FALSE)</f>
        <v>#N/A</v>
      </c>
      <c r="S168" s="77" t="s">
        <v>23</v>
      </c>
      <c r="T168" s="51" t="str">
        <f t="shared" si="8"/>
        <v>HU000310F11-S10000000000001017292</v>
      </c>
    </row>
    <row r="169" spans="1:20" ht="16.5" hidden="1" thickBot="1">
      <c r="A169" s="56">
        <v>169</v>
      </c>
      <c r="B169" s="248" t="s">
        <v>491</v>
      </c>
      <c r="C169" s="24">
        <v>6800</v>
      </c>
      <c r="D169" s="40" t="s">
        <v>12</v>
      </c>
      <c r="E169" s="40" t="s">
        <v>492</v>
      </c>
      <c r="F169" s="41" t="s">
        <v>86</v>
      </c>
      <c r="G169" s="42">
        <v>10</v>
      </c>
      <c r="H169" s="75" t="s">
        <v>100</v>
      </c>
      <c r="I169" s="46" t="s">
        <v>149</v>
      </c>
      <c r="J169" s="53" t="s">
        <v>12</v>
      </c>
      <c r="K169" s="53" t="s">
        <v>217</v>
      </c>
      <c r="L169" s="54"/>
      <c r="M169" s="55" t="s">
        <v>243</v>
      </c>
      <c r="N169" s="112">
        <v>1099</v>
      </c>
      <c r="O169" s="85" t="s">
        <v>100</v>
      </c>
      <c r="P169" s="89" t="s">
        <v>100</v>
      </c>
      <c r="Q169" s="104">
        <v>1099</v>
      </c>
      <c r="R169" s="51" t="e">
        <f>VLOOKUP(P169,ellenőrzés!H149:H323,1,FALSE)</f>
        <v>#N/A</v>
      </c>
      <c r="S169" s="118" t="s">
        <v>91</v>
      </c>
      <c r="T169" s="51" t="str">
        <f t="shared" si="8"/>
        <v>HU000310F11-S10000000000001716294</v>
      </c>
    </row>
    <row r="170" spans="1:20" ht="16.5" hidden="1" thickBot="1">
      <c r="A170" s="275">
        <f>A169+1</f>
        <v>170</v>
      </c>
      <c r="B170" s="248" t="s">
        <v>491</v>
      </c>
      <c r="C170" s="275">
        <v>6800</v>
      </c>
      <c r="D170" s="279" t="s">
        <v>12</v>
      </c>
      <c r="E170" s="279" t="s">
        <v>492</v>
      </c>
      <c r="F170" s="38" t="s">
        <v>86</v>
      </c>
      <c r="G170" s="277">
        <v>10</v>
      </c>
      <c r="H170" s="111" t="s">
        <v>102</v>
      </c>
      <c r="I170" s="46" t="s">
        <v>149</v>
      </c>
      <c r="J170" s="53" t="s">
        <v>12</v>
      </c>
      <c r="K170" s="53" t="s">
        <v>246</v>
      </c>
      <c r="L170" s="54" t="s">
        <v>86</v>
      </c>
      <c r="M170" s="55" t="s">
        <v>245</v>
      </c>
      <c r="N170" s="112">
        <v>61600</v>
      </c>
      <c r="O170" s="85" t="s">
        <v>102</v>
      </c>
      <c r="P170" s="89" t="s">
        <v>102</v>
      </c>
      <c r="Q170" s="104">
        <v>61600</v>
      </c>
      <c r="R170" s="51" t="e">
        <f>VLOOKUP(P170,ellenőrzés!H150:H324,1,FALSE)</f>
        <v>#N/A</v>
      </c>
      <c r="S170" s="77" t="s">
        <v>98</v>
      </c>
      <c r="T170" s="51" t="str">
        <f t="shared" si="8"/>
        <v>HU000310F11-S10000000000001010618</v>
      </c>
    </row>
    <row r="171" spans="1:20" ht="16.5" hidden="1" thickBot="1">
      <c r="A171" s="240">
        <v>171</v>
      </c>
      <c r="B171" s="248" t="s">
        <v>491</v>
      </c>
      <c r="C171" s="240">
        <v>6800</v>
      </c>
      <c r="D171" s="248" t="s">
        <v>12</v>
      </c>
      <c r="E171" s="248" t="s">
        <v>127</v>
      </c>
      <c r="F171" s="39" t="s">
        <v>86</v>
      </c>
      <c r="G171" s="245">
        <v>77</v>
      </c>
      <c r="H171" s="102" t="s">
        <v>128</v>
      </c>
      <c r="I171" s="60">
        <v>6800</v>
      </c>
      <c r="J171" s="19" t="s">
        <v>12</v>
      </c>
      <c r="K171" s="19" t="s">
        <v>127</v>
      </c>
      <c r="L171" s="61" t="s">
        <v>86</v>
      </c>
      <c r="M171" s="62">
        <v>77</v>
      </c>
      <c r="N171" s="103">
        <v>13391</v>
      </c>
      <c r="O171" s="85" t="s">
        <v>128</v>
      </c>
      <c r="P171" s="89" t="s">
        <v>128</v>
      </c>
      <c r="Q171" s="104">
        <v>13391</v>
      </c>
      <c r="R171" s="51" t="e">
        <f>VLOOKUP(P171,ellenőrzés!H151:H325,1,FALSE)</f>
        <v>#N/A</v>
      </c>
      <c r="S171" s="77" t="s">
        <v>103</v>
      </c>
      <c r="T171" s="51" t="str">
        <f t="shared" si="8"/>
        <v>HU000310F11-S10000000000001627958</v>
      </c>
    </row>
    <row r="172" spans="1:20" ht="16.5" hidden="1" thickBot="1">
      <c r="A172" s="250">
        <v>172</v>
      </c>
      <c r="B172" s="248" t="s">
        <v>491</v>
      </c>
      <c r="C172" s="250">
        <v>6800</v>
      </c>
      <c r="D172" s="252" t="s">
        <v>12</v>
      </c>
      <c r="E172" s="252" t="s">
        <v>127</v>
      </c>
      <c r="F172" s="37" t="s">
        <v>86</v>
      </c>
      <c r="G172" s="251">
        <v>77</v>
      </c>
      <c r="H172" s="73" t="s">
        <v>129</v>
      </c>
      <c r="I172" s="7">
        <v>6800</v>
      </c>
      <c r="J172" s="6" t="s">
        <v>12</v>
      </c>
      <c r="K172" s="6" t="s">
        <v>127</v>
      </c>
      <c r="L172" s="63" t="s">
        <v>86</v>
      </c>
      <c r="M172" s="50">
        <v>83</v>
      </c>
      <c r="N172" s="105">
        <v>1405</v>
      </c>
      <c r="O172" s="85" t="s">
        <v>129</v>
      </c>
      <c r="P172" s="89" t="s">
        <v>129</v>
      </c>
      <c r="Q172" s="104">
        <v>1405</v>
      </c>
      <c r="R172" s="51" t="e">
        <f>VLOOKUP(P172,ellenőrzés!H152:H326,1,FALSE)</f>
        <v>#N/A</v>
      </c>
      <c r="S172" s="77" t="s">
        <v>104</v>
      </c>
      <c r="T172" s="51" t="str">
        <f t="shared" si="8"/>
        <v>HU000310F11-S10000000000001768445</v>
      </c>
    </row>
    <row r="173" spans="1:20" ht="16.5" hidden="1" thickBot="1">
      <c r="A173" s="250">
        <v>173</v>
      </c>
      <c r="B173" s="248" t="s">
        <v>491</v>
      </c>
      <c r="C173" s="24">
        <v>6800</v>
      </c>
      <c r="D173" s="40" t="s">
        <v>12</v>
      </c>
      <c r="E173" s="40" t="s">
        <v>127</v>
      </c>
      <c r="F173" s="41" t="s">
        <v>86</v>
      </c>
      <c r="G173" s="42">
        <v>77</v>
      </c>
      <c r="H173" s="75" t="s">
        <v>130</v>
      </c>
      <c r="I173" s="92">
        <v>6800</v>
      </c>
      <c r="J173" s="44" t="s">
        <v>12</v>
      </c>
      <c r="K173" s="44" t="s">
        <v>265</v>
      </c>
      <c r="L173" s="98" t="s">
        <v>86</v>
      </c>
      <c r="M173" s="99">
        <v>55</v>
      </c>
      <c r="N173" s="107">
        <v>13902</v>
      </c>
      <c r="O173" s="85" t="s">
        <v>130</v>
      </c>
      <c r="P173" s="89" t="s">
        <v>130</v>
      </c>
      <c r="Q173" s="104">
        <v>13902</v>
      </c>
      <c r="R173" s="51" t="e">
        <f>VLOOKUP(P173,ellenőrzés!H153:H327,1,FALSE)</f>
        <v>#N/A</v>
      </c>
      <c r="S173" s="77" t="s">
        <v>485</v>
      </c>
      <c r="T173" s="51" t="str">
        <f t="shared" si="8"/>
        <v>HU000310F11-S10000000000001024812</v>
      </c>
    </row>
    <row r="174" spans="1:20" ht="16.5" hidden="1" thickBot="1">
      <c r="A174" s="24">
        <v>174</v>
      </c>
      <c r="B174" s="248" t="s">
        <v>491</v>
      </c>
      <c r="C174" s="24">
        <v>6800</v>
      </c>
      <c r="D174" s="40" t="s">
        <v>12</v>
      </c>
      <c r="E174" s="40" t="s">
        <v>127</v>
      </c>
      <c r="F174" s="41" t="s">
        <v>86</v>
      </c>
      <c r="G174" s="42">
        <v>77</v>
      </c>
      <c r="H174" s="75" t="s">
        <v>132</v>
      </c>
      <c r="I174" s="92">
        <v>6800</v>
      </c>
      <c r="J174" s="44" t="s">
        <v>12</v>
      </c>
      <c r="K174" s="44" t="s">
        <v>266</v>
      </c>
      <c r="L174" s="98" t="s">
        <v>14</v>
      </c>
      <c r="M174" s="99">
        <v>1</v>
      </c>
      <c r="N174" s="107">
        <v>3000</v>
      </c>
      <c r="O174" s="85" t="s">
        <v>132</v>
      </c>
      <c r="P174" s="89" t="s">
        <v>132</v>
      </c>
      <c r="Q174" s="104">
        <v>3000</v>
      </c>
      <c r="R174" s="51" t="e">
        <f>VLOOKUP(P174,ellenőrzés!H156:H328,1,FALSE)</f>
        <v>#N/A</v>
      </c>
      <c r="S174" s="77" t="s">
        <v>108</v>
      </c>
      <c r="T174" s="51" t="str">
        <f t="shared" si="8"/>
        <v>HU000310F11-S10000000000001798888</v>
      </c>
    </row>
    <row r="175" spans="1:20" ht="16.5" hidden="1" thickBot="1">
      <c r="A175" s="240">
        <v>175</v>
      </c>
      <c r="B175" s="248" t="s">
        <v>16</v>
      </c>
      <c r="C175" s="240">
        <v>6800</v>
      </c>
      <c r="D175" s="248" t="s">
        <v>12</v>
      </c>
      <c r="E175" s="248" t="s">
        <v>13</v>
      </c>
      <c r="F175" s="39" t="s">
        <v>14</v>
      </c>
      <c r="G175" s="245" t="s">
        <v>151</v>
      </c>
      <c r="H175" s="102" t="s">
        <v>488</v>
      </c>
      <c r="I175" s="60">
        <v>6800</v>
      </c>
      <c r="J175" s="19" t="s">
        <v>12</v>
      </c>
      <c r="K175" s="19" t="s">
        <v>295</v>
      </c>
      <c r="L175" s="61" t="s">
        <v>86</v>
      </c>
      <c r="M175" s="62">
        <v>14</v>
      </c>
      <c r="N175" s="103">
        <v>1100</v>
      </c>
      <c r="O175" s="85" t="s">
        <v>488</v>
      </c>
      <c r="P175" s="89" t="s">
        <v>488</v>
      </c>
      <c r="Q175" s="104">
        <v>1100</v>
      </c>
      <c r="R175" s="51" t="e">
        <f>VLOOKUP(P175,ellenőrzés!H157:H329,1,FALSE)</f>
        <v>#N/A</v>
      </c>
      <c r="S175" s="77" t="s">
        <v>92</v>
      </c>
      <c r="T175" s="51" t="str">
        <f t="shared" si="8"/>
        <v>HU000310F11-S10000000000001007639</v>
      </c>
    </row>
    <row r="176" spans="1:20" hidden="1">
      <c r="A176" s="24">
        <v>176</v>
      </c>
      <c r="B176" s="248" t="s">
        <v>16</v>
      </c>
      <c r="C176" s="275">
        <v>6800</v>
      </c>
      <c r="D176" s="279" t="s">
        <v>12</v>
      </c>
      <c r="E176" s="279" t="s">
        <v>13</v>
      </c>
      <c r="F176" s="38" t="s">
        <v>14</v>
      </c>
      <c r="G176" s="277" t="s">
        <v>151</v>
      </c>
      <c r="H176" s="111" t="s">
        <v>490</v>
      </c>
      <c r="I176" s="46">
        <v>6800</v>
      </c>
      <c r="J176" s="53" t="s">
        <v>12</v>
      </c>
      <c r="K176" s="53" t="s">
        <v>295</v>
      </c>
      <c r="L176" s="54" t="s">
        <v>86</v>
      </c>
      <c r="M176" s="55">
        <v>14</v>
      </c>
      <c r="N176" s="112">
        <v>1100</v>
      </c>
      <c r="O176" s="85" t="s">
        <v>490</v>
      </c>
      <c r="P176" s="89" t="s">
        <v>490</v>
      </c>
      <c r="Q176" s="104">
        <v>1100</v>
      </c>
      <c r="R176" s="51" t="e">
        <f>VLOOKUP(P176,ellenőrzés!H157:H330,1,FALSE)</f>
        <v>#N/A</v>
      </c>
      <c r="T176" s="51" t="str">
        <f t="shared" si="8"/>
        <v>HU000310F11-S10000000000001000023</v>
      </c>
    </row>
    <row r="177" spans="17:17" hidden="1">
      <c r="Q177" s="116">
        <v>1575515</v>
      </c>
    </row>
    <row r="178" spans="17:17" hidden="1"/>
    <row r="179" spans="17:17" hidden="1"/>
    <row r="180" spans="17:17" hidden="1"/>
  </sheetData>
  <autoFilter ref="A1:T180">
    <filterColumn colId="19">
      <filters>
        <filter val="#HIÁNYZIK"/>
      </filters>
    </filterColumn>
  </autoFilter>
  <phoneticPr fontId="5" type="noConversion"/>
  <conditionalFormatting sqref="P1:P1048576">
    <cfRule type="duplicateValues" dxfId="4" priority="2" stopIfTrue="1"/>
    <cfRule type="duplicateValues" dxfId="3" priority="3" stopIfTrue="1"/>
  </conditionalFormatting>
  <conditionalFormatting sqref="S2:S175">
    <cfRule type="duplicateValues" dxfId="2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63713AC31D598C429D2A039A6129B856" ma:contentTypeVersion="0" ma:contentTypeDescription="Új dokumentum létrehozása." ma:contentTypeScope="" ma:versionID="63be137986004cb03fb9584378b6c9d3">
  <xsd:schema xmlns:xsd="http://www.w3.org/2001/XMLSchema" xmlns:p="http://schemas.microsoft.com/office/2006/metadata/properties" targetNamespace="http://schemas.microsoft.com/office/2006/metadata/properties" ma:root="true" ma:fieldsID="b0d536f129c651b6788987fff2486a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 ma:readOnly="true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2E3330-2057-4419-9E74-88B3BD14A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28C9F14-6AA5-43C6-8E34-85D650B0DB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2</vt:i4>
      </vt:variant>
    </vt:vector>
  </HeadingPairs>
  <TitlesOfParts>
    <vt:vector size="13" baseType="lpstr">
      <vt:lpstr>I. HMVHÖ alapadatok</vt:lpstr>
      <vt:lpstr>I. HMVHÖ fogyasztások</vt:lpstr>
      <vt:lpstr>I. HMVHÖ havi idősoros</vt:lpstr>
      <vt:lpstr>II. Hód-Fürdő alapadatok</vt:lpstr>
      <vt:lpstr>II. Hód-Fürdő havi idősoros</vt:lpstr>
      <vt:lpstr>V. Közvilágítás alapadatok</vt:lpstr>
      <vt:lpstr>HMVH Összesen</vt:lpstr>
      <vt:lpstr>Önkormányzat fogyasztónkénti</vt:lpstr>
      <vt:lpstr>Munka1</vt:lpstr>
      <vt:lpstr>Munka2</vt:lpstr>
      <vt:lpstr>ellenőrzés</vt:lpstr>
      <vt:lpstr>Munka2!_GoBack</vt:lpstr>
      <vt:lpstr>'I. HMVHÖ alapadatok'!Nyomtatási_cím</vt:lpstr>
    </vt:vector>
  </TitlesOfParts>
  <Company>E.ON IS GmbH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gabor.peter</dc:creator>
  <cp:lastModifiedBy>User</cp:lastModifiedBy>
  <cp:revision/>
  <dcterms:created xsi:type="dcterms:W3CDTF">2010-07-06T13:46:22Z</dcterms:created>
  <dcterms:modified xsi:type="dcterms:W3CDTF">2017-12-20T16:47:28Z</dcterms:modified>
</cp:coreProperties>
</file>